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Iso9001\مدارک و مستندات\مدارک درون سازمانی\9001\QP\QP-0014\form\فرم های آب\فرم های فهرست بهایی\"/>
    </mc:Choice>
  </mc:AlternateContent>
  <bookViews>
    <workbookView xWindow="-120" yWindow="-120" windowWidth="24240" windowHeight="13140" firstSheet="5" activeTab="5"/>
  </bookViews>
  <sheets>
    <sheet name="فصل اول" sheetId="1" state="hidden" r:id="rId1"/>
    <sheet name="فصل دوم" sheetId="2" state="hidden" r:id="rId2"/>
    <sheet name="فصل سوم" sheetId="3" state="hidden" r:id="rId3"/>
    <sheet name="فصل چهارم" sheetId="4" state="hidden" r:id="rId4"/>
    <sheet name="فصل ششم" sheetId="5" state="hidden" r:id="rId5"/>
    <sheet name="گزارش پیشرفت مالی " sheetId="20" r:id="rId6"/>
  </sheets>
  <definedNames>
    <definedName name="_xlnm.Print_Area" localSheetId="5">'گزارش پیشرفت مالی '!$A$1:$M$45</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0" i="20" l="1"/>
  <c r="D39" i="20" l="1"/>
  <c r="D29" i="20"/>
  <c r="D15" i="20"/>
  <c r="L34" i="20" l="1"/>
  <c r="L35" i="20"/>
  <c r="L36" i="20"/>
  <c r="L37" i="20"/>
  <c r="L38" i="20"/>
  <c r="L33" i="20"/>
  <c r="K34" i="20"/>
  <c r="K35" i="20"/>
  <c r="K36" i="20"/>
  <c r="K37" i="20"/>
  <c r="K38" i="20"/>
  <c r="K33" i="20"/>
  <c r="I34" i="20"/>
  <c r="I35" i="20"/>
  <c r="I36" i="20"/>
  <c r="I37" i="20"/>
  <c r="I38" i="20"/>
  <c r="I33" i="20"/>
  <c r="G34" i="20"/>
  <c r="G35" i="20"/>
  <c r="G36" i="20"/>
  <c r="G37" i="20"/>
  <c r="G38" i="20"/>
  <c r="G33" i="20"/>
  <c r="L20" i="20"/>
  <c r="L21" i="20"/>
  <c r="L22" i="20"/>
  <c r="L23" i="20"/>
  <c r="L24" i="20"/>
  <c r="L25" i="20"/>
  <c r="L26" i="20"/>
  <c r="L27" i="20"/>
  <c r="L28" i="20"/>
  <c r="L19" i="20"/>
  <c r="K20" i="20"/>
  <c r="K21" i="20"/>
  <c r="K22" i="20"/>
  <c r="K23" i="20"/>
  <c r="K24" i="20"/>
  <c r="K25" i="20"/>
  <c r="K26" i="20"/>
  <c r="K27" i="20"/>
  <c r="K28" i="20"/>
  <c r="K19" i="20"/>
  <c r="I20" i="20"/>
  <c r="I21" i="20"/>
  <c r="I22" i="20"/>
  <c r="I23" i="20"/>
  <c r="I24" i="20"/>
  <c r="I25" i="20"/>
  <c r="I26" i="20"/>
  <c r="I27" i="20"/>
  <c r="I28" i="20"/>
  <c r="I19" i="20"/>
  <c r="G20" i="20"/>
  <c r="G21" i="20"/>
  <c r="G22" i="20"/>
  <c r="G23" i="20"/>
  <c r="G24" i="20"/>
  <c r="G25" i="20"/>
  <c r="G26" i="20"/>
  <c r="G27" i="20"/>
  <c r="G28" i="20"/>
  <c r="G19" i="20"/>
  <c r="L8" i="20"/>
  <c r="L9" i="20"/>
  <c r="L10" i="20"/>
  <c r="L11" i="20"/>
  <c r="L12" i="20"/>
  <c r="L13" i="20"/>
  <c r="L14" i="20"/>
  <c r="K8" i="20"/>
  <c r="K9" i="20"/>
  <c r="K10" i="20"/>
  <c r="K11" i="20"/>
  <c r="K12" i="20"/>
  <c r="K13" i="20"/>
  <c r="K14" i="20"/>
  <c r="I8" i="20"/>
  <c r="I9" i="20"/>
  <c r="I10" i="20"/>
  <c r="I11" i="20"/>
  <c r="I12" i="20"/>
  <c r="I13" i="20"/>
  <c r="I14" i="20"/>
  <c r="G8" i="20"/>
  <c r="G9" i="20"/>
  <c r="G11" i="20"/>
  <c r="G12" i="20"/>
  <c r="G13" i="20"/>
  <c r="G14" i="20"/>
  <c r="M37" i="20" l="1"/>
  <c r="M35" i="20"/>
  <c r="M28" i="20"/>
  <c r="M26" i="20"/>
  <c r="M24" i="20"/>
  <c r="M22" i="20"/>
  <c r="M20" i="20"/>
  <c r="M14" i="20"/>
  <c r="M12" i="20"/>
  <c r="M10" i="20"/>
  <c r="M8" i="20"/>
  <c r="M13" i="20"/>
  <c r="M11" i="20"/>
  <c r="M9" i="20"/>
  <c r="M27" i="20"/>
  <c r="M25" i="20"/>
  <c r="M23" i="20"/>
  <c r="M21" i="20"/>
  <c r="M38" i="20"/>
  <c r="M36" i="20"/>
  <c r="M34" i="20"/>
  <c r="M33" i="20"/>
  <c r="M19" i="20"/>
  <c r="L7" i="20"/>
  <c r="K7" i="20"/>
  <c r="I7" i="20"/>
  <c r="G7" i="20"/>
  <c r="M7" i="20" l="1"/>
  <c r="E39" i="20"/>
  <c r="E40" i="20" s="1"/>
  <c r="E41" i="20" s="1"/>
  <c r="E29" i="20"/>
  <c r="E30" i="20" s="1"/>
  <c r="E31" i="20" s="1"/>
  <c r="E15" i="20"/>
  <c r="E16" i="20" s="1"/>
  <c r="H15" i="20"/>
  <c r="H16" i="20" s="1"/>
  <c r="H17" i="20" l="1"/>
  <c r="G42" i="20"/>
  <c r="E17" i="20"/>
  <c r="G43" i="20" s="1"/>
  <c r="J39" i="20" l="1"/>
  <c r="J40" i="20" s="1"/>
  <c r="J41" i="20" s="1"/>
  <c r="H29" i="20"/>
  <c r="H30" i="20" s="1"/>
  <c r="H31" i="20" s="1"/>
  <c r="J29" i="20" l="1"/>
  <c r="J30" i="20" s="1"/>
  <c r="J31" i="20" s="1"/>
  <c r="H39" i="20"/>
  <c r="H40" i="20" s="1"/>
  <c r="H41" i="20" s="1"/>
  <c r="H43" i="20" s="1"/>
  <c r="J15" i="20"/>
  <c r="J16" i="20" s="1"/>
  <c r="L39" i="20"/>
  <c r="L40" i="20" s="1"/>
  <c r="L41" i="20" s="1"/>
  <c r="H42" i="20" l="1"/>
  <c r="J42" i="20"/>
  <c r="J17" i="20"/>
  <c r="J43" i="20" s="1"/>
  <c r="L15" i="20"/>
  <c r="L16" i="20" s="1"/>
  <c r="L17" i="20" l="1"/>
  <c r="L29" i="20"/>
  <c r="L30" i="20" s="1"/>
  <c r="L42" i="20" l="1"/>
  <c r="L31" i="20"/>
  <c r="L43" i="20" s="1"/>
  <c r="D76" i="3"/>
  <c r="D75" i="3"/>
  <c r="D74" i="3"/>
  <c r="D73" i="3"/>
  <c r="D72" i="3"/>
  <c r="E86" i="3" l="1"/>
  <c r="F86" i="3" s="1"/>
  <c r="F85" i="3"/>
  <c r="D20" i="1" l="1"/>
  <c r="F3" i="5" l="1"/>
  <c r="F4" i="5"/>
  <c r="F5" i="5"/>
  <c r="F6" i="5"/>
  <c r="F2" i="5"/>
  <c r="F7" i="5" l="1"/>
  <c r="F3" i="4"/>
  <c r="F4" i="4"/>
  <c r="F5" i="4"/>
  <c r="F6" i="4"/>
  <c r="F7" i="4"/>
  <c r="F8" i="4"/>
  <c r="F9" i="4"/>
  <c r="F10" i="4"/>
  <c r="F11" i="4"/>
  <c r="F12" i="4"/>
  <c r="F13" i="4"/>
  <c r="F14" i="4"/>
  <c r="F15" i="4"/>
  <c r="F16" i="4"/>
  <c r="F17" i="4"/>
  <c r="F18" i="4"/>
  <c r="F19" i="4"/>
  <c r="F20" i="4"/>
  <c r="F2" i="4"/>
  <c r="F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2" i="3"/>
  <c r="F3" i="2"/>
  <c r="F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2" i="2"/>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2" i="1"/>
  <c r="F21" i="4" l="1"/>
  <c r="F177" i="3"/>
  <c r="F59" i="2"/>
  <c r="F36" i="1"/>
</calcChain>
</file>

<file path=xl/sharedStrings.xml><?xml version="1.0" encoding="utf-8"?>
<sst xmlns="http://schemas.openxmlformats.org/spreadsheetml/2006/main" count="982" uniqueCount="652">
  <si>
    <t>ردیف</t>
  </si>
  <si>
    <t>شرح</t>
  </si>
  <si>
    <t>واحد</t>
  </si>
  <si>
    <t>بهای واحد</t>
  </si>
  <si>
    <t>43010101</t>
  </si>
  <si>
    <t>راهبری و اپراتوری چاه.</t>
  </si>
  <si>
    <t>حلقه - ماه</t>
  </si>
  <si>
    <t>43010102</t>
  </si>
  <si>
    <t>راهبری و  اپراتوری چشمه.</t>
  </si>
  <si>
    <t>دهانه - ماه</t>
  </si>
  <si>
    <t>43010103</t>
  </si>
  <si>
    <t>راهبری و اپراتوری قنات.</t>
  </si>
  <si>
    <t>رشته - ماه</t>
  </si>
  <si>
    <t>43010201</t>
  </si>
  <si>
    <t>راهبری و اپراتوری تاسیسات و شیرآلات ایستگاه پمپاژ به ظرفیت تا 25 لیتر بر ثانیه.</t>
  </si>
  <si>
    <t>باب - ماه</t>
  </si>
  <si>
    <t>43010202</t>
  </si>
  <si>
    <t>راهبری و اپراتوری تاسیسات و شیرآلات ایستگاه پمپاژ با
ظرفیت بیش از ٢۵ تا ۵٠ لیتر بر ثانیه.</t>
  </si>
  <si>
    <t>43010203</t>
  </si>
  <si>
    <t>راهبری و اپراتوری تاسیسات و شیرآلات ایستگاه پمپاژ  با ظرفیت بیش از 50 تا 100 لیتر بر ثانیه.</t>
  </si>
  <si>
    <t>43010204</t>
  </si>
  <si>
    <t>راهبری واپراتوری تاسیسات ایستگاه پمپاژ به ظرفیت بیش از 100 تا 200 لیتر بر ثانیه</t>
  </si>
  <si>
    <t>43010205</t>
  </si>
  <si>
    <t>راهبری و اپراتوری تاسیسات و شیرآلات ایستگاه پمپاژ  با ظرفیت بیش از 200 تا 500 لیتر بر ثانیه.</t>
  </si>
  <si>
    <t>43010206</t>
  </si>
  <si>
    <t>راهبری واپراتوری تاسیسات ایستگاه پمپاژ به ظرفیت بیش از 500 تا 2000 لیتر بر ثانیه</t>
  </si>
  <si>
    <t>43010207</t>
  </si>
  <si>
    <t>راهبری واپراتوری تاسیسات ایستگاه پمپاژ به ظرفیت بیش از 2000 لیتر بر ثانیه</t>
  </si>
  <si>
    <t>43010301</t>
  </si>
  <si>
    <t>راهبری و اپراتوری آبگیر.</t>
  </si>
  <si>
    <t>43010302</t>
  </si>
  <si>
    <t>راهبری و اپراتوری تصفیه خانه  آب با دبی تا 10 لیتر بر ثانیه (پکیج تصفیه آب).</t>
  </si>
  <si>
    <t>43010303</t>
  </si>
  <si>
    <t>اضافه بها به ردیف 010302 به ازای هر 5 لیتر بر ثانیه افزایش دبی.</t>
  </si>
  <si>
    <t>43010401</t>
  </si>
  <si>
    <t>راهبری و  اپراتوری آب شیرین کن تا حجم 10 مترمکعب در شبانه روز.</t>
  </si>
  <si>
    <t>43010402</t>
  </si>
  <si>
    <t>اضافه بهای به ردیف 010401 به  ازای افزایش هر 10 مترمکعب.</t>
  </si>
  <si>
    <t>43010501</t>
  </si>
  <si>
    <t>راهبری و  اپراتوری خطوط انتقال آب.</t>
  </si>
  <si>
    <t>کیلومتر- ماه</t>
  </si>
  <si>
    <t>43010502</t>
  </si>
  <si>
    <t>راهبری و  اپراتوری خطوط انتقال آب(خط بان)</t>
  </si>
  <si>
    <t>43010601</t>
  </si>
  <si>
    <t>راهبری و ثبت و گزارش اپراتوری مخازن ذخیره آب و تاسیسات جانبی.</t>
  </si>
  <si>
    <t>43010602</t>
  </si>
  <si>
    <t>راهبری و  اپراتوری شبکه توزیع آب.</t>
  </si>
  <si>
    <t>43010701</t>
  </si>
  <si>
    <t>راهبری و اپراتوری دستگاه کلریناتور محلولی برقی و آماده سازی مواد گندزدا به همراه کُلر سنجی.</t>
  </si>
  <si>
    <t>دستگاه - ماه</t>
  </si>
  <si>
    <t>43010702</t>
  </si>
  <si>
    <t>راهبری و اپراتوری تاسیسات گندزادیی سامانه­ های ازن زنی.</t>
  </si>
  <si>
    <t>43010703</t>
  </si>
  <si>
    <t>راهبری و اپراتوری تاسیسات گندزادیی سامانه های UV.</t>
  </si>
  <si>
    <t>43010704</t>
  </si>
  <si>
    <t>کلرسنجی.</t>
  </si>
  <si>
    <t>مورد</t>
  </si>
  <si>
    <t>43010705</t>
  </si>
  <si>
    <t>راهبری دستگاه کلریناتور گازی به طور مستمر به همراه کلر سنجی</t>
  </si>
  <si>
    <t>43010706</t>
  </si>
  <si>
    <t>راهبری و اپراتوری  گندزدایی دستگاه آب ژاول به همراه کلر سنجی</t>
  </si>
  <si>
    <t>43010707</t>
  </si>
  <si>
    <t>راهبری و اپراتوری دستگاه الکترولیز نمک طعام به همراه کلر سنجی </t>
  </si>
  <si>
    <t>43010708</t>
  </si>
  <si>
    <t>راهبری و اپراتوری دستگاه کلر زن دستی به همراه کلر سنجی</t>
  </si>
  <si>
    <t>43010709</t>
  </si>
  <si>
    <t>راهبری و اپراتوری دستگاه کلر زن کوزه­ایی، قطره­ایی و هیدرو کلریناتور به همراه کلر سنجی </t>
  </si>
  <si>
    <t>43010801</t>
  </si>
  <si>
    <t>انجام خدمات فضای سبز.</t>
  </si>
  <si>
    <t>مترمربع</t>
  </si>
  <si>
    <t>43010802</t>
  </si>
  <si>
    <t>حفاظت و نگهبانی ازتاسیسات تا ٢٠٠٠متر مربع مساحت</t>
  </si>
  <si>
    <t>باب - روز</t>
  </si>
  <si>
    <t>43010803</t>
  </si>
  <si>
    <t>حفاظت و نگهبانی از تاسیسات تا 5000متر مربع مساحت</t>
  </si>
  <si>
    <t>43010804</t>
  </si>
  <si>
    <t>حفاظت و نگهبانی از تاسیسات تا 10000متر مربع مساحت</t>
  </si>
  <si>
    <t>43010805</t>
  </si>
  <si>
    <t>حفاظت و نگهبانی از تاسیسات بیش از 10000متر مربع مساحت</t>
  </si>
  <si>
    <t>43010901</t>
  </si>
  <si>
    <t>آبرسانی سیار</t>
  </si>
  <si>
    <t>کیلومتر</t>
  </si>
  <si>
    <t>43020101</t>
  </si>
  <si>
    <t>بازدید و مانور شیرآلات تا قطر ٣٠٠ میلی متر</t>
  </si>
  <si>
    <t>43020104</t>
  </si>
  <si>
    <t>بازدید و مانور شیرآلات کنترل دبی و فشار تا قطر ٢٠٠
میلی متر</t>
  </si>
  <si>
    <t>43020105</t>
  </si>
  <si>
    <t>قرائت و ثبت داده دستگاه اندازه گیری جریان</t>
  </si>
  <si>
    <t>43020106</t>
  </si>
  <si>
    <t>مرئی سازی شیرآلات حوضچه ١*١ متر.</t>
  </si>
  <si>
    <t>43020107</t>
  </si>
  <si>
    <t>هم سطح سازی حوضچه شیرآلات با ابعاد ١*١ متر.</t>
  </si>
  <si>
    <t>43020108</t>
  </si>
  <si>
    <t>پیدا کردن شیرآلات ناپیدا.</t>
  </si>
  <si>
    <t>43020109</t>
  </si>
  <si>
    <t>پیدا کردن شیرآلات ناپیدا بوسیله حفاری تا ابعاد 1*1 متر.</t>
  </si>
  <si>
    <t>43020110</t>
  </si>
  <si>
    <t>پیدا کردن شیر آلات ناپیدا بوسیله حفاری با ابعاد بیش از 1*1 تا ابعاد 2*2 متر.</t>
  </si>
  <si>
    <t>43020111</t>
  </si>
  <si>
    <t>بازدید و مانور شیرآلات فلوتری به هر قطر</t>
  </si>
  <si>
    <t>43020112</t>
  </si>
  <si>
    <t>بازدید و سرویس صافی شیرآلات تا  قطر  300 میلی  متر.</t>
  </si>
  <si>
    <t>43020113</t>
  </si>
  <si>
    <t>بازدید و سرویس صافی شیرآلات به قطر بیش از 300 میلی­ متر.</t>
  </si>
  <si>
    <t>43020114</t>
  </si>
  <si>
    <t>بازدید و مانور شیر آلات هوا به هر قطر.</t>
  </si>
  <si>
    <t>43020115</t>
  </si>
  <si>
    <t>نگهداشت برنامه ای و سرویس عملگرهای برقی.</t>
  </si>
  <si>
    <t>43020116</t>
  </si>
  <si>
    <t>باز و بسته نمودن شیر آلات به منظور نوبت بندی.</t>
  </si>
  <si>
    <t>43020401</t>
  </si>
  <si>
    <t>نگهداشت برنامه ای و سرویس دستگاههای کلریناتور
محلولی برقی بطور مستمر.</t>
  </si>
  <si>
    <t>43020402</t>
  </si>
  <si>
    <t>نگهداشت برنامه ای و سرویس دستگاههای کلریناتور
محلولی بطور مستمر.</t>
  </si>
  <si>
    <t>43020403</t>
  </si>
  <si>
    <t xml:space="preserve">نگهداشت برنامه ای و سرویس کلریناتور گازی به طور
مستمر.
</t>
  </si>
  <si>
    <t>43020404</t>
  </si>
  <si>
    <t>نگهداشت برنامه ای و سرویس الکترولیز نمک طعام به
طور مستمر.</t>
  </si>
  <si>
    <t>43020405</t>
  </si>
  <si>
    <t>نگهداشت برنامه ای و سرویس سامانه UV به طور مستمر.</t>
  </si>
  <si>
    <t>43020406</t>
  </si>
  <si>
    <t>نگهداشت برنامه ای و سرویس سامانه ازن زنی به طور
مستمر.</t>
  </si>
  <si>
    <t>43020407</t>
  </si>
  <si>
    <t xml:space="preserve">نگهداشت برنامه ای و سرویس سامانه خنثی کننده گاز کلر
اسکرابر.
</t>
  </si>
  <si>
    <t>43020408</t>
  </si>
  <si>
    <t>نگهداشت برنامه ای و سرویس  سیستم تزریق آب ژاول </t>
  </si>
  <si>
    <t>43020409</t>
  </si>
  <si>
    <t>نگهداشت برنامه ای و سرویس دستگاه کلرزن کوزه ای.</t>
  </si>
  <si>
    <t>43020410</t>
  </si>
  <si>
    <t>نگهداشت برنامه ای و سرویس سیستم تزریق مواد شیمیایی.</t>
  </si>
  <si>
    <t>43020503</t>
  </si>
  <si>
    <t>نگهداشت برنامه ای و بررسی عملکرد الکتروپمپ شناور</t>
  </si>
  <si>
    <t>دستگاه</t>
  </si>
  <si>
    <t>43020504</t>
  </si>
  <si>
    <t>نگهداشت برنامه ای و بررسی عملکرد جرثقیل سقفی.</t>
  </si>
  <si>
    <t>43020505</t>
  </si>
  <si>
    <t>نگهداشت برنامه ای و بررسی عملکرد کمپرسور هوا.</t>
  </si>
  <si>
    <t>43020506</t>
  </si>
  <si>
    <t>نگهداشت برنامه ای و بررسی عملکرد الکتروپمپ زمینی</t>
  </si>
  <si>
    <t>43020507</t>
  </si>
  <si>
    <t>ترموگرافی و ارتعاش سنجی الکتروپمپ.</t>
  </si>
  <si>
    <t>43020508</t>
  </si>
  <si>
    <t>نگهداشت برنامه ای و بررسی عملکرد بلوئر.</t>
  </si>
  <si>
    <t>43020601</t>
  </si>
  <si>
    <t>نظافت اتاقک های کلریناتور و انبار کُلر بصورت مستمر.</t>
  </si>
  <si>
    <t>43020602</t>
  </si>
  <si>
    <t xml:space="preserve">نظافت و نگهداشت برنامه ای محوطه تاسیسات آب
محصورشده تا ۴٠٠ مترمربع.
</t>
  </si>
  <si>
    <t>43020603</t>
  </si>
  <si>
    <t>نظافت حریم منابع آبی و مخازن غیر محصور تا 300 مترمربع.</t>
  </si>
  <si>
    <t>43020604</t>
  </si>
  <si>
    <t xml:space="preserve">نگهداشت برنامه -ای و نظافت مستمر ساختمان تاسیسات
برقی و مکانیکی تا تا ١٢ متر مربع
</t>
  </si>
  <si>
    <t>43020605</t>
  </si>
  <si>
    <t> نگهداشت برنامه ای و  نظافت مستمر ساختمان های تاسیسات برقی و مکانیکی بیش از 12 تا 500 متر مربع</t>
  </si>
  <si>
    <t>43020606</t>
  </si>
  <si>
    <t> نگهداشت برنامه ای و نظافت مستمر ساختمان های  تاسیسات برقی و مکانیکی بیش از 500 متر مربع</t>
  </si>
  <si>
    <t>43020607</t>
  </si>
  <si>
    <t>نگهداشت برنامه ای و نظافت حوضچه به ابعاد تا 1*1 متر مربع.</t>
  </si>
  <si>
    <t>43020608</t>
  </si>
  <si>
    <t>نگهداشت برنامه ای و نظافت حوضچه به ابعاد بیش از 1*1 تا 5/2 *5/2 متر مربع.</t>
  </si>
  <si>
    <t>43020609</t>
  </si>
  <si>
    <t>نگهداشت برنامه ایی و نظافت حوضچه با ابعاد بیش از 5/2* 5/2 تا 4*6 متر.</t>
  </si>
  <si>
    <t>43020610</t>
  </si>
  <si>
    <t>اضافه بها به ردیف 020609 به ازای افزایش هر متر مربع مساحت کف.</t>
  </si>
  <si>
    <t>متر مربع</t>
  </si>
  <si>
    <t>43020701</t>
  </si>
  <si>
    <t>حمل پرکلرین و مواد گندزدا بر اساس دستورالعمل.</t>
  </si>
  <si>
    <t>43020702</t>
  </si>
  <si>
    <t>حمل  یک عدد سیلندر گاز  به ظرفیت (45-80) از انبار تا محل پروژه و برگشت سیلندر خالی بر اساس دستورالعمل.</t>
  </si>
  <si>
    <t>43020703</t>
  </si>
  <si>
    <t>حمل آب ژاول بر اساس دستورالعمل.</t>
  </si>
  <si>
    <t>کیلوگرم – کیلومتر</t>
  </si>
  <si>
    <t>43020801</t>
  </si>
  <si>
    <t xml:space="preserve">نمونه برداری (میکروبیولوژی و باکتریولوژی) از شبکه
توزیع آب، منابع و مخازن و تصفیه خانه ها، ثبت و گزارش.
</t>
  </si>
  <si>
    <t>43020802</t>
  </si>
  <si>
    <t>نمونه برداری (شیمیایی) از شبکه توزیع آب، منابع و
مخازن و تصفیه خانه-ها، ثبت و گزارش.</t>
  </si>
  <si>
    <t>43020901</t>
  </si>
  <si>
    <t>شستشو و گندزدایی مخازن زمینی تا 100 مترمکعب (طبق دستورالعمل مربوط).</t>
  </si>
  <si>
    <t>43020902</t>
  </si>
  <si>
    <t>اضافه بها به ردیف  020901 به ازا هر مترمکعب حجم مازاد بر 100 مترمکعب.</t>
  </si>
  <si>
    <t>مترمکعب</t>
  </si>
  <si>
    <t>43020903</t>
  </si>
  <si>
    <t>شستشو و گندزدایی خطوط انتقال.</t>
  </si>
  <si>
    <t>43020904</t>
  </si>
  <si>
    <t>شستشو و گندزدایی خطوط انتقال، با آب و هوا.</t>
  </si>
  <si>
    <t>43020905</t>
  </si>
  <si>
    <t>شستشو و گندزدایی شبکه توزیع.</t>
  </si>
  <si>
    <t>43020906</t>
  </si>
  <si>
    <t>شستشو و گندزدایی مخازن هوایی تا 100 مترمکعب</t>
  </si>
  <si>
    <t>43020907</t>
  </si>
  <si>
    <t>لایروبی مخازن ذخیره آب و حمل لای با هر نوع وسیله
مکانیکی تا فاصله ۵٠ متری.</t>
  </si>
  <si>
    <t>43020908</t>
  </si>
  <si>
    <t>لایروبی چشمه و قنات و حمل لای با هر نوع وسیله مکانیکی تا فاصله 50 متری.</t>
  </si>
  <si>
    <t>متر مکعب</t>
  </si>
  <si>
    <t>43020909</t>
  </si>
  <si>
    <t>شستشو تانکرهای آبرسانی</t>
  </si>
  <si>
    <t>43020910</t>
  </si>
  <si>
    <t>شستشو آب انبار</t>
  </si>
  <si>
    <t>43020911</t>
  </si>
  <si>
    <t>رسوب زدایی خطوط انتقال بدون دستگاه رسوب زدایی بر اساس دستورالعمل.</t>
  </si>
  <si>
    <t>متر</t>
  </si>
  <si>
    <t>43021001</t>
  </si>
  <si>
    <t>دبی سنج با دستگاه دبی­ سنج قابل حمل.</t>
  </si>
  <si>
    <t>43030101</t>
  </si>
  <si>
    <t>تعمیر و رفع اتفاق لوله با هر جنس تا قطر ۴٠ میلیمتر و
عمق ترانشه تا ٢ متر.</t>
  </si>
  <si>
    <t>43030103</t>
  </si>
  <si>
    <t>تعمیر و رفع اتفاق لوله پلی اتیلن و یا پی وی سی سخت به
قطر بیش از ۴٠ تا ٩٠ میلیمتر و عمق ترانشه تا ٢ متر.</t>
  </si>
  <si>
    <t>43030104</t>
  </si>
  <si>
    <t>تعمیر و رفع اتفاق لوله پلی اتیلن   و یا پی وی سی سخت به قطر   110  میلی متر و عمق ترانشه تا 2 متر.</t>
  </si>
  <si>
    <t>43030105</t>
  </si>
  <si>
    <t>تعمیر و رفع اتفاق لوله پلی اتیلن   و یا پی وی سی سخت به قطر 125 میلی متر و عمق ترانشه تا 2 متر.</t>
  </si>
  <si>
    <t>43030106</t>
  </si>
  <si>
    <t>تعمیر و رفع اتفاق لوله پلی اتیلن   و یا پی وی سی سخت به قطر 160 میلی متر و عمق ترانشه تا 2 متر.</t>
  </si>
  <si>
    <t>43030107</t>
  </si>
  <si>
    <t>تعمیر و رفع اتفاق لوله پلی اتیلن   و یا پی وی سی سخت به قطر 200 میلی متر و عمق ترانشه تا 2 متر.</t>
  </si>
  <si>
    <t>43030108</t>
  </si>
  <si>
    <t>تعمیر و رفع اتفاق لوله پلی اتیلن   و یا پی وی سی سخت به قطر 225 میلی متر و عمق ترانشه تا 2 متر.</t>
  </si>
  <si>
    <t>43030109</t>
  </si>
  <si>
    <t>تعمیر و رفع اتفاق لوله پلی اتیلن و یا پی وی سی سخت به
قطر ٢۵٠ میلیمتر و عمق ترانشه تا ٢ متر.</t>
  </si>
  <si>
    <t>43030110</t>
  </si>
  <si>
    <t>تعمیر و رفع اتفاق لوله پلی اتیلن   و یا پی وی سی سخت به قطر 315 میلی متر و عمق ترانشه تا 2/5 متر.</t>
  </si>
  <si>
    <t>43030111</t>
  </si>
  <si>
    <t>تعمیر و رفع اتفاق لوله پلی اتیلن   و یا پی وی سی سخت به قطر بیش از 315 میلی متر  تا 400 و عمق ترانشه تا 2/5 متر.</t>
  </si>
  <si>
    <t>43030112</t>
  </si>
  <si>
    <t>تعمیر و رفع اتفاق لوله پلی اتیلن   و یا پی وی سی سخت به قطر بیش از 400 میلی متر  تا 600 و عمق ترانشه تا 3 متر.</t>
  </si>
  <si>
    <t>43030113</t>
  </si>
  <si>
    <t>تعمیر و رفع اتفاق لوله پلی اتیلن و یا پی وی سی سخت به
قطر بیش از ۶٠٠ تا ١٠٠٠ میلیمتر و عمق ترانشه تا ٣ متر</t>
  </si>
  <si>
    <t>43030201</t>
  </si>
  <si>
    <t>نصب درپوش به هر جنس روی لوله پلی اتیلن و یا
 پی وی سی سخت تا قطر ٣٢ میلیمتر.</t>
  </si>
  <si>
    <t>43030203</t>
  </si>
  <si>
    <t xml:space="preserve">نصب درپوش به هرجنس روی لوله پلی اتیلن و یا
پی وی سی سخت از قطر بیش از ٣٢ تا ١٢۵ میلیمتر.
</t>
  </si>
  <si>
    <t>43030204</t>
  </si>
  <si>
    <t xml:space="preserve">نصب درپوش به هرجنس روی لوله پلی اتیلن و یا
 پی وی سی سخت از قطر بیش از ١٢۵ تا ٢٢۵ میلیمتر.
</t>
  </si>
  <si>
    <t>43030205</t>
  </si>
  <si>
    <t>نصب درپوش به هرجنس روی لوله پلی اتیلن و یا
 پی وی سی سخت بیش از قطر ٢٢۵ تا ۴٠٠ میلیمتر.</t>
  </si>
  <si>
    <t>43030206</t>
  </si>
  <si>
    <t>نصب درپوش به هرجنس روی لوله پلی اتیلن و یا
 پی وی سی سخت بیش از قطر ۴٠٠ تا ۶٠٠میلیمتر.</t>
  </si>
  <si>
    <t>43030207</t>
  </si>
  <si>
    <t>نصب درپوش به هرجنس روی لوله پلی اتیلن و یا
 پی وی سی سخت بیش از قطر ۶٠٠ میلیمتر.</t>
  </si>
  <si>
    <t>43030211</t>
  </si>
  <si>
    <t>نصب درپوش به هرجنس روی لوله پلی اتیلن و یا
 پی وی سی سخت از قطر ۶٠٠ به بالا.</t>
  </si>
  <si>
    <t>43030301</t>
  </si>
  <si>
    <t>تعمیر و رفع اتفاق لوله فولادی اتصال جوشی یا مکانیکی به
قطر بیش از ۴٠ تا ٨٠ میلیمتر و عمق ترانشه تا ٢ متر.</t>
  </si>
  <si>
    <t>43030302</t>
  </si>
  <si>
    <t>تعمیر و رفع اتفاق  لوله فولادی اتصال جوشی یا مکانیکی به قطر 100 میلی متر و عمق ترانشه تا 2 متر.</t>
  </si>
  <si>
    <t>43030303</t>
  </si>
  <si>
    <t>تعمیر و رفع اتفاق لوله فولادی اتصال جوشی یا مکانیکی
 بیش از قطر ١٠٠ تا ٢٠٠ میلیمتر و عمق ترانشه تا ٢ متر.</t>
  </si>
  <si>
    <t>43030304</t>
  </si>
  <si>
    <t>تعمیر و رفع اتفاق لوله فولادی اتصال جوشی یا مکانیکی
 بیش از قطر ٢٠٠ تا ٣٠٠ میلیمتر و عمق ترانشه تا ٢ متر.</t>
  </si>
  <si>
    <t>43030305</t>
  </si>
  <si>
    <t>تعمیر و رفع اتفاق لوله فولادی اتصال جوشی یا مکانیکی به
قطر بیش از ٣٠٠ تا ۴۵٠ میلیمتر و عمق ترانشه تا ٣ متر.</t>
  </si>
  <si>
    <t>43030306</t>
  </si>
  <si>
    <t>تعمیر و رفع اتفاق لوله فولادی اتصال جوشی یا مکانیکی
 بیش از قطر ۴۵٠ تا ٧٠٠ میلیمتر و عمق ترانشه تا ٣ متر.</t>
  </si>
  <si>
    <t>43030307</t>
  </si>
  <si>
    <t>تعمیر و رفع اتفاق لوله فولادی اتصال جوشی یا مکانیکی به
قطر ٨٠٠ میلیمتر و عمق ترانشه تا ٣٫۵ متر.</t>
  </si>
  <si>
    <t>43030308</t>
  </si>
  <si>
    <t>تعمیر و رفع اتفاق لوله فولادی اتصال جوشی یا مکانیکی به
قطر ٩٠٠ میلیمتر و عمق ترانشه تا ٣٫۵ متر.</t>
  </si>
  <si>
    <t>43030310</t>
  </si>
  <si>
    <t xml:space="preserve">تعمیر و رفع اتفاق لوله فولادی اتصال جوشی یا مکانیکی به
قطر ١٠٠٠ میلیمتر و عمق ترانشه تا ٣٫۵ متر.
</t>
  </si>
  <si>
    <t>43030311</t>
  </si>
  <si>
    <t xml:space="preserve">تعمیر و رفع اتفاق لوله فولادی اتصال جوشی یا مکانیکی به
قطر ١٢٠٠ میلیمتر و عمق ترانشه تا ۴ متر.
</t>
  </si>
  <si>
    <t>43030312</t>
  </si>
  <si>
    <t>تعمیر و رفع اتفاق لوله فولادی اتصال جوشی یا مکانیکی به
قطر ١۴٠٠ میلیمتر و عمق ترانشه تا ۴ متر.</t>
  </si>
  <si>
    <t>43030313</t>
  </si>
  <si>
    <t>تعمیر و رفع اتفاق لوله فولادی اتصال جوشی یا مکانیکی به قطر بیش از 1400 تا 2000 میلی متر و عمق ترانشه 4/5 متر.</t>
  </si>
  <si>
    <t>43030314</t>
  </si>
  <si>
    <t>تعمیر و رفع اتفاق لوله فولادی اتصال جوشی یا مکانیکی به قطر بیش از  2000 میلی متر و عمق ترانشه 5 متر.</t>
  </si>
  <si>
    <t>43030501</t>
  </si>
  <si>
    <t>تعمیر و رفع اتفاق لوله چدنی نشکن، به قطر بیش از ۴٠ تا
٨٠ میلیمتر و عمق ترانشه تا ٢ متر.</t>
  </si>
  <si>
    <t>43030502</t>
  </si>
  <si>
    <t>تعمیر و رفع اتفاق  لوله چدنی نشکن، به قطر 100 میلی متر و عمق ترانشه تا 2 متر.</t>
  </si>
  <si>
    <t>43030503</t>
  </si>
  <si>
    <t>تعمیر و رفع اتفاق لوله چدنی نشکن، به قطر بیش از ١٠٠ تا
٢٠٠ میلیمتر و عمق ترانشه تا ٢ متر.</t>
  </si>
  <si>
    <t>43030504</t>
  </si>
  <si>
    <t>تعمیر و رفع اتفاق لوله چدنی نشکن، قطر بیش از ٢٠٠ تا
٣٠٠ میلیمتر و عمق ترانشه تا ٢٫۵ متر.</t>
  </si>
  <si>
    <t>43030505</t>
  </si>
  <si>
    <t>تعمیر و رفع اتفاق لوله چدنی نشکن، به قطر بیش از ٣٠٠ تا
۴٠٠ میلیمتر و عمق ترانشه تا ٣ متر.</t>
  </si>
  <si>
    <t>43030506</t>
  </si>
  <si>
    <t>تعمیر و رفع اتفاق لوله چدنی نشکن، به قطر ۴۵٠ میلیمتر
 و عمق ترانشه تا ٣٫۵ متر.</t>
  </si>
  <si>
    <t>43030507</t>
  </si>
  <si>
    <t xml:space="preserve">تعمیر و رفع اتفاق لوله چدنی نشکن، به قطرهای ۵٠٠
میلیمتر و عمق ترانشه تا ٣٫۵ متر.
</t>
  </si>
  <si>
    <t>43030508</t>
  </si>
  <si>
    <t>تعمیر و رفع اتفاق لوله چدنی نشکن، به قطر ۶٠٠ میلیمتر
 و عمق ترانشه تا ٣٫۵ متر.</t>
  </si>
  <si>
    <t>43030509</t>
  </si>
  <si>
    <t>تعمیر و رفع اتفاق لوله چدنی نشکن، به قطر ٧٠٠ میلیمتر
و عمق ترانشه تا ٣٫۵ متر.</t>
  </si>
  <si>
    <t>43030510</t>
  </si>
  <si>
    <t>تعمیر و رفع اتفاق لوله چدنی نشکن، به قطرهای ٨٠٠
میلیمتر و عمق ترانشه تا ٣٫۵ متر.</t>
  </si>
  <si>
    <t>43030511</t>
  </si>
  <si>
    <t>تعمیر و رفع اتفاق لوله چدنی نشکن، به قطر ٩٠٠ میلیمتر
و عمق ترانشه تا ٣٫۵ متر.</t>
  </si>
  <si>
    <t>43030512</t>
  </si>
  <si>
    <t>تعمیر و رفع اتفاق لوله چدنی نشکن، به قطر١٠٠٠ میلیمتر
و عمق ترانشه تا ٣٫۵ متر.</t>
  </si>
  <si>
    <t>43030513</t>
  </si>
  <si>
    <t>تعمیر و رفع اتفاق لوله چدنی نشکن(داکتیل)،به قطر 1200 میلی متر و عمق ترانشه تا 3/5 متر.</t>
  </si>
  <si>
    <t>43030514</t>
  </si>
  <si>
    <t>تعمیر و رفع اتفاق لوله چدنی نشکن (داکتیل)، به قطر 1400 میلی متر و عمق ترانشه تا 4 متر.</t>
  </si>
  <si>
    <t>43030515</t>
  </si>
  <si>
    <t>تعمیر و رفع اتفاق لوله چدنی نشکن (داکتیل)، به قطر 1600 میلی متر و عمق ترانشه 4 متر.</t>
  </si>
  <si>
    <t>43030516</t>
  </si>
  <si>
    <t>تعمیر و رفع اتفاق لوله چئنی نشکن (داکتیل)، به قطر 1800 میلی متر و عمق ترانشه 4/5 متر.</t>
  </si>
  <si>
    <t>43030601</t>
  </si>
  <si>
    <t>تعمیر و رفع اتفاق لوله فایبرگلاس (GRP)،به قطر بیش
از ۴٠ تا ٨٠ میلیمتر، به عمق ترانشه تا ٢ متر.</t>
  </si>
  <si>
    <t>43030602</t>
  </si>
  <si>
    <t>تعمیر و رفع اتفاق لوله فایبرگلاس (GRP)،از قطر بیش از
٨٠ تا ١۵٠ میلیمتر، به عمق ترانشه تا ٢ متر.</t>
  </si>
  <si>
    <t>43030603</t>
  </si>
  <si>
    <t>تعمیر و رفع اتفاق  لوله فایبرگلاس (GRP)، به قطر 200 میلی متر، به عمق ترانشه تا 2 متر.</t>
  </si>
  <si>
    <t>43030604</t>
  </si>
  <si>
    <t>تعمیر و رفع اتفاق  لوله فایبرگلاس (GRP)، به قطر 250 میلی متر، به عمق ترانشه تا 2 متر.</t>
  </si>
  <si>
    <t>43030605</t>
  </si>
  <si>
    <t>تعمیر و رفع اتفاق لوله فایبرگلاس (GRP)،به قطر ٣٠٠
میلیمتر، به عمق ترانشه تا ٢ متر.</t>
  </si>
  <si>
    <t>43030606</t>
  </si>
  <si>
    <t>تعمیر و رفع اتفاق لوله فایبرگلاس (GRP)، به قطر بیش
از ٣٠٠ تا ۴٠٠ میلیمتر، به عمق ترانشه تا ٢٫۵ متر.</t>
  </si>
  <si>
    <t>43030607</t>
  </si>
  <si>
    <t>تعمیر و رفع اتفاق لوله فایبرگلاس (GRP) به قطر ۵٠٠
میلیمتر، به عمق ترانشه تا ٢٫۵ متر.</t>
  </si>
  <si>
    <t>43030608</t>
  </si>
  <si>
    <t>تعمیر و رفع اتفاق لوله فایبرگلاس (GRP) به قطر ۶٠٠
میلیمتر، به عمق ترانشه تا ٣ متر.</t>
  </si>
  <si>
    <t>43030609</t>
  </si>
  <si>
    <t>تعمیر و رفع اتفاق لوله فایبرگلاس (GRP)به قطر ٨٠٠
میلیمتر، به عمق ترانشه تا ٣ متر.</t>
  </si>
  <si>
    <t>43030610</t>
  </si>
  <si>
    <t>تعمیر و رفع اتفاق  لوله فایبرگلاس (GRP) از قطر 900 میلی متر به بالا، به عمق ترانشه تا 3/5 متر.</t>
  </si>
  <si>
    <t>43030611</t>
  </si>
  <si>
    <t>تعمیر و رفع اتفاق لوله فایبر گلاس (GRP) به قطر 1000 میلی متر و عمق ترانشه 3/5 متر.</t>
  </si>
  <si>
    <t>43030612</t>
  </si>
  <si>
    <t>تعمیر و رفع اتفاق لوله فایبر گلاس (GRP) به قطر 1100 میلی متر و عمق ترانشه 3/5 متر.</t>
  </si>
  <si>
    <t>43030613</t>
  </si>
  <si>
    <t>تعمیر و رفع اتفاق لوله فایبر گلاس (GRP) به قطر 1200 میلی متر و عمق ترانشه 3/5 متر.</t>
  </si>
  <si>
    <t>43030614</t>
  </si>
  <si>
    <t>تعمیر و رفع اتفاق لوله فایبر گلاس (GRP) به قطر 1400 میلی متر و عمق ترانشه 4/5 متر.</t>
  </si>
  <si>
    <t>43030615</t>
  </si>
  <si>
    <t>تعمیر و رفع اتفاق لوله فایبر گلاس (GRP) به قطر 1600 میلی متر و عمق ترانشه 4/5 متر.</t>
  </si>
  <si>
    <t>43030616</t>
  </si>
  <si>
    <t>تعمیر و رفع اتفاق لوله فایبر گلاس (GRP) به قطر 1800 میلی متر و عمق ترانشه 5 متر.</t>
  </si>
  <si>
    <t>43030617</t>
  </si>
  <si>
    <t>تعمیر و رفع اتفاق لوله فایبر گلاس (GRP) به قطر 2000 میلی متر و عمق ترانشه 5 متر.</t>
  </si>
  <si>
    <t>43030701</t>
  </si>
  <si>
    <t>خاکبرداری اضافی در زمین های ریزشی با وسیله مکانیکی، به منظور ایجاد شیب یا عمق مناسب.</t>
  </si>
  <si>
    <t>43030702</t>
  </si>
  <si>
    <t>خاکریزی در زمین های ریزشی و در محل هایی که خاکبرداری اضافی انجام شده است همراه با پخش و کوبیدن خاک در قشرهای 15 سانتی متری با تراکم 85 درصد پروکتور استاندارد.</t>
  </si>
  <si>
    <t>43030801</t>
  </si>
  <si>
    <t>چوب بست لازم برای دیواره ترانشه ها و گودها، به منظور تأمین شرایط ایمنی کار در محل هایی که چوب بست لازم باشد (اندازه گیری بر حسب سطح حفاظت شده).</t>
  </si>
  <si>
    <t>43030901</t>
  </si>
  <si>
    <t>43030902</t>
  </si>
  <si>
    <t>اضافه بها به ردیف های تعمیر و رفع اتفاق لوله، برای آن قسمت از عملیات که در صورتی که حفاری در زمین سنگی به علت شرایط محلی با کمپرسور و چکش بادی و وسایل دستی و حداکثر تا عمق 2 متر انجام شود.</t>
  </si>
  <si>
    <t>43031001</t>
  </si>
  <si>
    <t>تخریب پوشش آسفالتی در مسیر لوله (بدون استفاده از کاتر).</t>
  </si>
  <si>
    <t>43031002</t>
  </si>
  <si>
    <t>تخریب پوشش بتنی در مسیر لوله.</t>
  </si>
  <si>
    <t>43031003</t>
  </si>
  <si>
    <t>تخریب هر نوع پوشش، به استثنای پوشش آسفالت و بتن، در مسیر لوله.</t>
  </si>
  <si>
    <t>43031004</t>
  </si>
  <si>
    <t>برش آسفالت با کاتر به هر عمق (اندازه گیری برحسب
طول هر خط برش).</t>
  </si>
  <si>
    <t>مترطول</t>
  </si>
  <si>
    <t>43031005</t>
  </si>
  <si>
    <t>تخریب پوشش آسفالتی بین دو خط برش داده شده با کاتر در مسیر لوله.</t>
  </si>
  <si>
    <t>43031101</t>
  </si>
  <si>
    <t>مرمت مسیر لوله، شامل کندن مجدد خاک روی ترانشه یا گود، آب پاشی و کوبیدن بستر تهیه مصالح زیر اساس و اساس، ریختن، پخش و کوبیدن آن، با تراکم.</t>
  </si>
  <si>
    <t>43031102</t>
  </si>
  <si>
    <t>تهیه مصالح، ریختن، پخش وکوبیدن بیندر و توپکا، همراه با تک کت و پریمکت، به ازای هر یک سانتی متر ضخامت آسفالت کوبیده شده.</t>
  </si>
  <si>
    <t>43031103</t>
  </si>
  <si>
    <t>مرمت مسیر لوله، شامل کندن مجدد خاک روی ترانشه یا گود، آب پاشی و کوبیدن بستر، تهیه مصالح، ریختن، پخش و کوبیدن اساسی قیری، بیندر و توپکا، همراه با تک کت و پریمکت، به ازای هر یک سانتی متر ضخامت آسفالت کوبیده شده.</t>
  </si>
  <si>
    <t>43031201</t>
  </si>
  <si>
    <t>تهیه مصالح و اجرای کامل روسازی در مسیر لوله، با بلوک های بتنی به اشکال مختلف، همراه با کندن مجدد خاک روی ترانشه یا گود، آب پاشی و کوبیدن بستر، ماسه ریزی و کوبیدن آن.</t>
  </si>
  <si>
    <t>43031202</t>
  </si>
  <si>
    <t>تهیه مصالح و اجرای کامل روسازی در مسیر لوله، با پوشش موزاییک، همراه با کندن مجدد خاک روی ترانشه یا گود، آب پاشی و کوبیدن بستر.</t>
  </si>
  <si>
    <t>43031301</t>
  </si>
  <si>
    <t>تهیه مصالح و خشکه چینی با سنگ قلوه رودخانه ای درکف ترانشه، به منظور پی سازی.</t>
  </si>
  <si>
    <t>43031302</t>
  </si>
  <si>
    <t>تهیه مصالح و خشکه چینی با سنگ لاشه در کف ترانشه به منظور پی سازی.</t>
  </si>
  <si>
    <t>43031604</t>
  </si>
  <si>
    <t> اضافه بها به ردیف های رفع اتفاق لوله، در صورتی که حمل خاک مناسب یا خاک مازاد در هر نوع راه، در صورتی که فاصله حمل بیش از 50 کیلومتر باشد به ازای هر یک کیلومتر اضافه بر 50 کیلومتر به تناسب محاسبه می شود.</t>
  </si>
  <si>
    <t>مترمکعب -  کیلومتر</t>
  </si>
  <si>
    <t>43031701</t>
  </si>
  <si>
    <t>تعویض کلیه شیر آلات و اتصالات مربوط به محفظه کنتور
آب به قطر تا ٢ اینچ جهت رفع عیب.</t>
  </si>
  <si>
    <t>عدد</t>
  </si>
  <si>
    <t>43031702</t>
  </si>
  <si>
    <t> اضافه بها به ردیف 031701 به ازای افزایش هر اینچ تا 8 اینچ مشترکین شهری.</t>
  </si>
  <si>
    <t>اینچ</t>
  </si>
  <si>
    <t>43031801</t>
  </si>
  <si>
    <t>زنگ زدایی سطح خارجی لوله فولادی به هر قطر، با برس سیمی به روش ماشینی.</t>
  </si>
  <si>
    <t>43031802</t>
  </si>
  <si>
    <t>زنگ زدایی سطح خارجی لوله فولادی به هر قطر، با برس سیمی به روش ماسه زنی.</t>
  </si>
  <si>
    <t>43031803</t>
  </si>
  <si>
    <t>رنگ آمیزی سطح خارجی لوله فولادی به هر قطر.</t>
  </si>
  <si>
    <t>43031901</t>
  </si>
  <si>
    <t>لفاف پیچی سرد لوله فولادی، به هر قطر.</t>
  </si>
  <si>
    <t>43031902</t>
  </si>
  <si>
    <t>لفاف پیچی گرم لوله فولادی، به هر قطر.</t>
  </si>
  <si>
    <t>43031903</t>
  </si>
  <si>
    <t>عایق بندی لوله های آبده به منظور جلوگیری از یخ زدگی.</t>
  </si>
  <si>
    <t>43032001</t>
  </si>
  <si>
    <t>تعویض و یا نصب کلریناتور گازی با تمامی متعلقات.</t>
  </si>
  <si>
    <t>43032002</t>
  </si>
  <si>
    <t>تعمیر کلریناتور گازی.</t>
  </si>
  <si>
    <t>43032003</t>
  </si>
  <si>
    <t>تعمیر سامانه های هشداردهنده گاز کُلر.</t>
  </si>
  <si>
    <t>43032004</t>
  </si>
  <si>
    <t>تعمیر کلریناتور محلولی (برقی).</t>
  </si>
  <si>
    <t>43032005</t>
  </si>
  <si>
    <t>تعمیر الکترولیز نمک طعام به صورت ناپیوسته.</t>
  </si>
  <si>
    <t>43032006</t>
  </si>
  <si>
    <t>تعمیر الکترولیز نمک طعام به صورت پیوسته.</t>
  </si>
  <si>
    <t>43032007</t>
  </si>
  <si>
    <t xml:space="preserve">تعمیر UV </t>
  </si>
  <si>
    <t>43032104</t>
  </si>
  <si>
    <t>تعمیر انواع شیرآلات تا قطر ٨٠ میلیمتر.</t>
  </si>
  <si>
    <t>43032105</t>
  </si>
  <si>
    <t>تعمیر انواع شیرآلات به قطر بیش از ٨٠ تا ٣٠٠ میلیمتر.</t>
  </si>
  <si>
    <t>43032107</t>
  </si>
  <si>
    <t>تعمیر شیرآلات هوا به هر قطر.</t>
  </si>
  <si>
    <t>43032108</t>
  </si>
  <si>
    <t>تعمیر شیرآلات کنترل اتوماتیک تا قطر 200 میلی  متر.</t>
  </si>
  <si>
    <t>43032109</t>
  </si>
  <si>
    <t>تعمیر شیر آلات کنترل اتوماتیک به قطر بیش از  200 تا 400 میلی متر.</t>
  </si>
  <si>
    <t>43032110</t>
  </si>
  <si>
    <t>تعمیر شیرآلات کنترل اتوماتیک به قطر بیش از  400 میلی  متر تا 600.</t>
  </si>
  <si>
    <t>43032111</t>
  </si>
  <si>
    <t>تعمیر شیرآلات کنترل اتوماتیک به قطر بیش از 600 میلی متر تا 1000.</t>
  </si>
  <si>
    <t>43032112</t>
  </si>
  <si>
    <t>تعمیر شیرآلات کنترل اتوماتیک به قطر بیش از  1000 میلی متر.</t>
  </si>
  <si>
    <t>43032113</t>
  </si>
  <si>
    <t>تعویض شیرآلات به قطر بیش از 50 تا 80 میلی متر.</t>
  </si>
  <si>
    <t>43032114</t>
  </si>
  <si>
    <t>تعویض شیرآلات به قطر بیش از 80 تا 200 میلی متر.</t>
  </si>
  <si>
    <t>43032115</t>
  </si>
  <si>
    <t>تعویض شیر آلات  به قطر بیش از  200 تا 400.</t>
  </si>
  <si>
    <t>43032116</t>
  </si>
  <si>
    <t>تعویض شیر آلات به قطر بیش از 400 تا 800 میلی متر.</t>
  </si>
  <si>
    <t>43032117</t>
  </si>
  <si>
    <t>تعویض شیر آلات به قطر بیش از 800 تا 1000 میلی متر.</t>
  </si>
  <si>
    <t>43032118</t>
  </si>
  <si>
    <t>تعویض شیرآلات به قطر بیش از 1000 میلی متر.</t>
  </si>
  <si>
    <t>43032119</t>
  </si>
  <si>
    <t>تعویض شیر هوا تا قطر 80 میلی متر.</t>
  </si>
  <si>
    <t>43032120</t>
  </si>
  <si>
    <t>تعویض شیرآلات هوا به قطر بیش از 80  میلی متر.</t>
  </si>
  <si>
    <t>43032401</t>
  </si>
  <si>
    <t>حمل و نصب الکتروپمپ تا عمق 10 متر و وزن تا 65 کیلوگرم.</t>
  </si>
  <si>
    <t>43032402</t>
  </si>
  <si>
    <t>حمل و نصب الکتروپمپ تا عمق 10 متر و وزن بیش از 65 تا 200کیلوگرم.</t>
  </si>
  <si>
    <t>43032403</t>
  </si>
  <si>
    <t>حمل و نصب الکتروپمپ تا عمق 10 متر و وزن بیش از 200 تا 1500 کیلوگرم.</t>
  </si>
  <si>
    <t>43032404</t>
  </si>
  <si>
    <t>حمل و نصب الکتروپمپ تا عمق 50 متر با جرثقیل 5 تن.</t>
  </si>
  <si>
    <t>43032405</t>
  </si>
  <si>
    <t>اضافه بها به ازای افزایش هر متر عمق بیش از 50 متر به ردیف 032404.</t>
  </si>
  <si>
    <t>43032406</t>
  </si>
  <si>
    <t>اضافه بها به ردیف 032404 در صورت استفاده وجود اتاقک سرچاهی و نیاز به جرثقیل 20 تن به منظور نصب.</t>
  </si>
  <si>
    <t>43032407</t>
  </si>
  <si>
    <t>اجرت مفصل بندی کابل های سه رشته و یا چهار رشته با استفاده از مفصل نوع سلپک، حرارتی و یا 3M تا سایز 25.</t>
  </si>
  <si>
    <t>43032408</t>
  </si>
  <si>
    <t>اجرت مفصل بندی کابل های سه رشته و یا چهار رشته با استفاده از مفصل نوع سلپک، حرارتی و یا 3M سایز بیش از 25 تا 95.</t>
  </si>
  <si>
    <t>43032409</t>
  </si>
  <si>
    <t>اجرت مفصل بندی کابل های سه رشته و یا چهار رشته با استفاده از مفصل نوع سلپک، حرارتی و یا 3M سایز بیش از 95 تا 185.</t>
  </si>
  <si>
    <t>43032410</t>
  </si>
  <si>
    <t>اجرت مفصل بندی کابل های سه رشته و یا چهار رشته با استفاده از مفصل نوع سلپک، حرارتی و یا 3M سایز بیش از 185 تا 400.</t>
  </si>
  <si>
    <t>43032411</t>
  </si>
  <si>
    <t>دمونتاژ و مونتاژ  الکتروموتور شناور تا 7/5 کیلوات.</t>
  </si>
  <si>
    <t>43032416</t>
  </si>
  <si>
    <t>سیم پیچی کامل الکتروموتور تا توان 5/5 کیلووات.</t>
  </si>
  <si>
    <t>43032417</t>
  </si>
  <si>
    <t>اضافه بها به ردیف 032416 به ازای هر کیلوگرم سیم مصرفی.</t>
  </si>
  <si>
    <t>کیلو گرم</t>
  </si>
  <si>
    <t>43032418</t>
  </si>
  <si>
    <t>اجرت سربندی و تعویض کابل شناور تا 22 کیلو وات.</t>
  </si>
  <si>
    <t>43032419</t>
  </si>
  <si>
    <t>اجرت سربندی و تعویض کابل شناور از 45/5 کیلووات تا 92 کیلو وات.</t>
  </si>
  <si>
    <t>43032420</t>
  </si>
  <si>
    <t>اجرت سربندی  و تعویض کابل شناور  از 93 کیلو وات تا 220  کیلو وات.</t>
  </si>
  <si>
    <t>43032421</t>
  </si>
  <si>
    <t>اجرت تراشکاری و سنگ زدن روی بوش روتور الکتروموتور شناور تا22 کیلووات.</t>
  </si>
  <si>
    <t>43032422</t>
  </si>
  <si>
    <t>اجرت تراشکاری و سنگ زدن روی بوش روتور الکتروموتور شناور بیش از 22 تا75 کیلووات.</t>
  </si>
  <si>
    <t>43032423</t>
  </si>
  <si>
    <t>اجرت تراشکاری و سنگ زدن روی بوش روتور الکتروموتور شناور بیش از 75 کیلووات.</t>
  </si>
  <si>
    <t>43032424</t>
  </si>
  <si>
    <t>اجرت جوشکاری و تراشکاری سرشافت روتور جای خار، خار کوپلینگ، خار دیسک کفگرد الکتروموتور شناور تا 22 کیلووات.</t>
  </si>
  <si>
    <t>43032425</t>
  </si>
  <si>
    <t>اجرت جوشکاری و تراشکاری سرشافت روتور جای خار، خار کوپلینگ، خار دیسک کفگرد الکتروموتور شناور بیش از 22 تا 75 کیلووات.</t>
  </si>
  <si>
    <t>43032426</t>
  </si>
  <si>
    <t>اجرت جوشکاری و تراشکاری سرشافت روتور جای خار، خار کوپلینگ، خار دیسک کفگرد الکتروموتور شناور بیش از 75 کیلووات.</t>
  </si>
  <si>
    <t>43032427</t>
  </si>
  <si>
    <t>تمیز کاری و رنگ آمیزی الکتروموتور شناور تا 22 کیلووات.</t>
  </si>
  <si>
    <t>43032428</t>
  </si>
  <si>
    <t>تمیز کاری و رنگ آمیزی الکتروموتور شناور بیش از 22 تا 75 کیلووات.</t>
  </si>
  <si>
    <t>43032429</t>
  </si>
  <si>
    <t>تمیز کاری و رنگ آمیزی الکتروموتور شناور بیش از 75 کیلووات.</t>
  </si>
  <si>
    <t>43032430</t>
  </si>
  <si>
    <t>اجرت دمونتاژ پمپ شناور مدل 152 یک طبقه.</t>
  </si>
  <si>
    <t>43032431</t>
  </si>
  <si>
    <t>اجرت مونتاژ پمپ شناور مدل 152 یک طبقه.</t>
  </si>
  <si>
    <t>43032432</t>
  </si>
  <si>
    <t>اجرت تراشکاری و جا زدن رینگ طبقات، رینگ سایشی و بوش ها پمپ مدل 152 یک طبقه.</t>
  </si>
  <si>
    <t>43032433</t>
  </si>
  <si>
    <t>اجرت جوشکاری و تراشکاری محور جای خار کوپلینگ یا جای خار طبقات.</t>
  </si>
  <si>
    <t>43032434</t>
  </si>
  <si>
    <t>اجرت تمیزکاری و رنگ آمیزی پمپ با رنگ مناسب.</t>
  </si>
  <si>
    <t>43032435</t>
  </si>
  <si>
    <t>تست الکتروپمپ.</t>
  </si>
  <si>
    <t>43032436</t>
  </si>
  <si>
    <t>اجرت بسته بندی با یک عدد جعبه و فوم تیپ 152 یک طبقه.</t>
  </si>
  <si>
    <t>43032437</t>
  </si>
  <si>
    <t>اجرت بسته بندی با یک عدد جعبه و فوم الکتروموتور تا 7/5 کیلووات.</t>
  </si>
  <si>
    <t>43032438</t>
  </si>
  <si>
    <t>حمل و نصب و راه اندازی الکتروپمپ های زمینی با وزن تا 50 کیلو گرم.</t>
  </si>
  <si>
    <t>43032439</t>
  </si>
  <si>
    <t>حمل و نصب و راه اندازی الکتروپمپ زمینی با وزن بیش از  50 تا  100 کیلو گرم.</t>
  </si>
  <si>
    <t>43032440</t>
  </si>
  <si>
    <t>حمل و نصب و راه اندازی الکتروپمپ زمینی با وزن بیش از  100 کیلو گرم تا 300.</t>
  </si>
  <si>
    <t>43032441</t>
  </si>
  <si>
    <t>حمل و نصب و راه اندازی پمپ پمپ با وزن بیش از  300 کیلو گرم تا 750</t>
  </si>
  <si>
    <t>43032442</t>
  </si>
  <si>
    <t>حمل و نصب و راه اندازی پمپ با وزن بیش از 2000 کیلوگرم.</t>
  </si>
  <si>
    <t>43032443</t>
  </si>
  <si>
    <t>الایمنت کردن پمپ و موتور  با وزن 100 تا 2000 کیلوگرم.</t>
  </si>
  <si>
    <t>43032444</t>
  </si>
  <si>
    <t>الایمنت کردن پمپ و موتور  با وزن بیش از 2000 کیلوگرم.</t>
  </si>
  <si>
    <t>43032445</t>
  </si>
  <si>
    <t>دمونتاژ و مونتاژ الکتروموتور زمینی تا توان 22 کیلووات.</t>
  </si>
  <si>
    <t>43032446</t>
  </si>
  <si>
    <t>اضافه بها به ردیف 032445 به ازای افزایش هر یک کیلووات به توان الکتروموتور.</t>
  </si>
  <si>
    <t xml:space="preserve">کیلو وات  </t>
  </si>
  <si>
    <t>43032447</t>
  </si>
  <si>
    <t>سیم پیچی الکتروموتور زمینی تا توان 0/5 کیلووات و  دور 2900RPM.</t>
  </si>
  <si>
    <t>43032448</t>
  </si>
  <si>
    <t>اضافه بها به ردیف 032447 در صورتی که دور موتور 1450RPM باشد.</t>
  </si>
  <si>
    <t>43032449</t>
  </si>
  <si>
    <t>اضافه بها به ردیف 032447 در صورتی که  دور الکتروموتور 1000RPMو کمتر باشد.</t>
  </si>
  <si>
    <t>43032450</t>
  </si>
  <si>
    <t>سیم پیچی الکتروموتور زمینی با توان بیش  از 0.5کیلوات تا 1 کیلووات و دور 2900RPM.</t>
  </si>
  <si>
    <t>43032451</t>
  </si>
  <si>
    <t>اضافه بها به ردیف 032450 به ازای افزایش هر یک کیلووات به توان موتور.</t>
  </si>
  <si>
    <t>43032452</t>
  </si>
  <si>
    <t>اضافه بها به ردیف 032450 در صورتی که دور موتور 1450RPM باشد.</t>
  </si>
  <si>
    <t>43032453</t>
  </si>
  <si>
    <t>اضافه بها به ردیف 032450 در صورتی که دور موتور 1000RPM و کمتر باشد.</t>
  </si>
  <si>
    <t>43032454</t>
  </si>
  <si>
    <t>تعویض بلبرینگ جلو یا عقب الکتروموتور زمینی تا توان 5/5 کیلووات.</t>
  </si>
  <si>
    <t>43032455</t>
  </si>
  <si>
    <t>اضافه بها به ردیف 032454 به ازای افزایش هر کیلو وات توان الکتروموتور.</t>
  </si>
  <si>
    <t>کیلووات</t>
  </si>
  <si>
    <t>43032456</t>
  </si>
  <si>
    <t>جوشکاری،تراشکاری و اصلاح جای بلبرینگ جلو یا عقب الکتروموتور تا توان11 کیلووات.</t>
  </si>
  <si>
    <t>43032457</t>
  </si>
  <si>
    <t>اضافه بها به ردیف 032456 به ازای افزایش هر کیلووات به توان الکتروموتور.</t>
  </si>
  <si>
    <t>43032458</t>
  </si>
  <si>
    <t>تعویض بلبرینگ پمپ های اتا از مدل 32 تا 65.</t>
  </si>
  <si>
    <t>43032459</t>
  </si>
  <si>
    <t>تعویض بلبرینگ پمپ های اتا از مدل 80 تا 125.</t>
  </si>
  <si>
    <t>43032460</t>
  </si>
  <si>
    <t>تعویض بلبرینگ پمپ های اتا از مدل 150 تا 300.</t>
  </si>
  <si>
    <t>43032461</t>
  </si>
  <si>
    <t>دمونتاژ  و مونتاژ الکتروپمپ 32 تا 65  اتا.</t>
  </si>
  <si>
    <t>43032462</t>
  </si>
  <si>
    <t>دمونتاژ  و مونتاژ الکتروپمپ 80 تا 125 اتا.</t>
  </si>
  <si>
    <t>43032463</t>
  </si>
  <si>
    <t>دمونتاژ  و مونتاژ الکتروپمپ 150تا 300 اتا.</t>
  </si>
  <si>
    <t>43032464</t>
  </si>
  <si>
    <t>دمونتاژ  و مونتاژ الکتروپمپ mc 200 دو طبقه.</t>
  </si>
  <si>
    <t>43040101</t>
  </si>
  <si>
    <t>قرائت کنتور  در هر دوره.</t>
  </si>
  <si>
    <t>مشترک</t>
  </si>
  <si>
    <t>43040102</t>
  </si>
  <si>
    <t>تهیه و صدور قبوض.</t>
  </si>
  <si>
    <t>43040103</t>
  </si>
  <si>
    <t>توزیع قبوض هر دوره.</t>
  </si>
  <si>
    <t>43040104</t>
  </si>
  <si>
    <t>تهیه و توزیع هر  گونه اخطاریه.</t>
  </si>
  <si>
    <t>43040105</t>
  </si>
  <si>
    <t>قرائت، صدور و توزیع قبض در محل.</t>
  </si>
  <si>
    <t>43040106</t>
  </si>
  <si>
    <t>توزیع قبوض به صورت ارسال پیامک.</t>
  </si>
  <si>
    <t>43040204</t>
  </si>
  <si>
    <t>پلمپ کنتور مشترکین به هر روش.</t>
  </si>
  <si>
    <t>43040301</t>
  </si>
  <si>
    <t>قطع انشعاب مشترکین متخلف (دارای شیر قطع کن).</t>
  </si>
  <si>
    <t>43040302</t>
  </si>
  <si>
    <t>قطع انشعاب غیر مجاز (فاقد شیر قطع کن).</t>
  </si>
  <si>
    <t>43040303</t>
  </si>
  <si>
    <t>وصل مجدد  انشعاب مشترکین متخلف (دارای شیر قطع کن).</t>
  </si>
  <si>
    <t>43040304</t>
  </si>
  <si>
    <t>شناسایی انشعابات غیر مجاز.</t>
  </si>
  <si>
    <t>43040305</t>
  </si>
  <si>
    <t>نصب انشعاب جدید مشترکین.</t>
  </si>
  <si>
    <t>43040401</t>
  </si>
  <si>
    <t>تهیه و  نصب پلاک مشترکین قدیمی.</t>
  </si>
  <si>
    <t>43040501</t>
  </si>
  <si>
    <t>ثبت و گزارش، تشکیل و تکمیل پرونده های مشترکین جدید و قدیم.</t>
  </si>
  <si>
    <t>43040601</t>
  </si>
  <si>
    <t>استانداردسازی انشعابات قدیمی.</t>
  </si>
  <si>
    <t>43040602</t>
  </si>
  <si>
    <t>جابه  جایی کنتور مشترکین.</t>
  </si>
  <si>
    <t>43040603</t>
  </si>
  <si>
    <t>جمع آوری انشعاب قدیمی.</t>
  </si>
  <si>
    <t>43040701</t>
  </si>
  <si>
    <t>بازدید از انشعابات خاص  و یا ثبت و گزارش کاربری  واقعی مشترکین.</t>
  </si>
  <si>
    <t>43040801</t>
  </si>
  <si>
    <t>انجام پیمایش و جمع آوری اطلاعات.</t>
  </si>
  <si>
    <t>43060101</t>
  </si>
  <si>
    <t>انجام معاینات پزشکی دوره ای به طور کامل بر اساس آزمایش ها طب کار و اخذ کارت سلامت.</t>
  </si>
  <si>
    <t>نفر - دوره</t>
  </si>
  <si>
    <t>43060102</t>
  </si>
  <si>
    <t>انجام آزمایش های پزشکی دوره ای متناسب با نوع کار در تاسیسات آب رسانی.</t>
  </si>
  <si>
    <t>43060103</t>
  </si>
  <si>
    <t>تهیه تجهیزات حفاظت فردی طبق پروژه (لباس مخصوص ضد نفوذ دو تیکه گاز کُلر، ماسک حفاظتی تمام صورت، فیلتر و دستکش ضد اسید).</t>
  </si>
  <si>
    <t>نفر</t>
  </si>
  <si>
    <t>43060104</t>
  </si>
  <si>
    <t>خرید تجهیزات حفاظت فردی طبق پروژه (لباس مخصوص ضد نفوذ گاز کُلر تک فیلتر، ماسک حفاظتی نیم صورت و دستکش ضداسید).</t>
  </si>
  <si>
    <t>43060105</t>
  </si>
  <si>
    <t>تهیه، تعویض و نصب دستورالعمل­ های ایمنی کار، در محل مناسب و قابل رویت مطابق با استاندارد مربوط.</t>
  </si>
  <si>
    <t>اضافه بها به ردیفهای تعمیر و رفع اتفاق لوله، برای آن قسمت از عملیات که در زیر تراز آب زیرزمینی انجام شود
و شدت تراوش آبهای زیرزمینی به حدی باشد که استفاده از تلمبه موتوری اجتناب ناپذیر باشد.</t>
  </si>
  <si>
    <t>مقدار برآورد شده</t>
  </si>
  <si>
    <t>مبلغ</t>
  </si>
  <si>
    <t>جمع فصل</t>
  </si>
  <si>
    <t>مبلغ(ریال)</t>
  </si>
  <si>
    <t>خط انتقال چاه 5 و6</t>
  </si>
  <si>
    <t>مخزن به شهر</t>
  </si>
  <si>
    <t>دهاقان</t>
  </si>
  <si>
    <t>مسیر لوله خط انتقال چاه 5 و 6</t>
  </si>
  <si>
    <t>لوله های مخازن</t>
  </si>
  <si>
    <t>علمک اب</t>
  </si>
  <si>
    <t>43031701/1</t>
  </si>
  <si>
    <t>تعویض کنتور</t>
  </si>
  <si>
    <t>طبق قرارداد</t>
  </si>
  <si>
    <t>مقدار</t>
  </si>
  <si>
    <t>این صورت وضعیت</t>
  </si>
  <si>
    <t>صورت وضعیتهای قبلی</t>
  </si>
  <si>
    <t>تا این صورت وضعیت</t>
  </si>
  <si>
    <t>شركت آب و فاضلاب استان اصفهان</t>
  </si>
  <si>
    <t>گزارش پیشرفت مالی قرارداد و صورت وضعیت در بخش …...............................</t>
  </si>
  <si>
    <t xml:space="preserve">      پیمانکار:                                                             </t>
  </si>
  <si>
    <t>شرح فصل…...............................</t>
  </si>
  <si>
    <t>جمع فصل …...................</t>
  </si>
  <si>
    <t>شرح فصل …...............................................</t>
  </si>
  <si>
    <t>جمع فصل …......................................</t>
  </si>
  <si>
    <t>شرح فصل.......................</t>
  </si>
  <si>
    <t>جمع فصل...........................</t>
  </si>
  <si>
    <t>امور آب وفاضلاب منطقه …....................................</t>
  </si>
  <si>
    <t>ردیف فهرست بهاء</t>
  </si>
  <si>
    <t>از:</t>
  </si>
  <si>
    <t>تا:</t>
  </si>
  <si>
    <t>مدیر منطقه</t>
  </si>
  <si>
    <t xml:space="preserve">  رئیس بهره برداری و توسعه آب منطقه </t>
  </si>
  <si>
    <t xml:space="preserve">                                                                                                                       ناظر                                                                                                                                                      </t>
  </si>
  <si>
    <t xml:space="preserve">  تاریخ کارکرد:   </t>
  </si>
  <si>
    <t xml:space="preserve">شماره صورتجلسه:      </t>
  </si>
  <si>
    <t xml:space="preserve">صورت وضعیت شماره:  </t>
  </si>
  <si>
    <t>ضریب پیمان:</t>
  </si>
  <si>
    <t>جمع فصل با احتساب ضریب بالاسری</t>
  </si>
  <si>
    <t>جمع فصول با احتساب کلیه ضرایب(پیمان و بالاسری)</t>
  </si>
  <si>
    <t>ضریب بالاسری:</t>
  </si>
  <si>
    <t>جمع فصول با احتساب ضریب بالاسری</t>
  </si>
  <si>
    <t>جمع فصل با احتساب کلیه ضرایب(پیمان و بالاسری)</t>
  </si>
  <si>
    <t>کد فرم : QF-0485-04</t>
  </si>
  <si>
    <t>ابلاغ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</si>
</sst>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indexed="8"/>
      <name val="Calibri"/>
      <family val="2"/>
      <scheme val="minor"/>
    </font>
    <font>
      <b/>
      <sz val="12"/>
      <name val="B Nazanin"/>
      <charset val="178"/>
    </font>
    <font>
      <sz val="11"/>
      <color indexed="8"/>
      <name val="B Nazanin"/>
      <charset val="178"/>
    </font>
    <font>
      <b/>
      <sz val="11"/>
      <color indexed="8"/>
      <name val="B Nazanin"/>
      <charset val="178"/>
    </font>
    <font>
      <sz val="11"/>
      <color indexed="8"/>
      <name val="Calibri"/>
      <family val="2"/>
      <scheme val="minor"/>
    </font>
    <font>
      <b/>
      <sz val="12"/>
      <name val="B Zar"/>
      <charset val="178"/>
    </font>
    <font>
      <sz val="11"/>
      <color indexed="8"/>
      <name val="B Zar"/>
      <charset val="178"/>
    </font>
    <font>
      <b/>
      <sz val="14"/>
      <name val="B Zar"/>
      <charset val="178"/>
    </font>
    <font>
      <b/>
      <sz val="11"/>
      <name val="B Zar"/>
      <charset val="178"/>
    </font>
    <font>
      <b/>
      <sz val="14"/>
      <color theme="1"/>
      <name val="B Zar"/>
      <charset val="178"/>
    </font>
    <font>
      <b/>
      <sz val="12"/>
      <color indexed="8"/>
      <name val="B Zar"/>
      <charset val="178"/>
    </font>
    <font>
      <sz val="8"/>
      <name val="Calibri"/>
      <family val="2"/>
      <scheme val="minor"/>
    </font>
    <font>
      <sz val="10"/>
      <name val="B Zar"/>
      <charset val="178"/>
    </font>
    <font>
      <b/>
      <sz val="14"/>
      <color indexed="8"/>
      <name val="B Zar"/>
      <charset val="178"/>
    </font>
    <font>
      <b/>
      <i/>
      <sz val="12"/>
      <color indexed="8"/>
      <name val="B Zar"/>
      <charset val="178"/>
    </font>
    <font>
      <b/>
      <sz val="12"/>
      <color theme="1"/>
      <name val="B Zar"/>
      <charset val="17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2" tint="-0.49998474074526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s>
  <cellStyleXfs count="2">
    <xf numFmtId="0" fontId="0" fillId="0" borderId="0"/>
    <xf numFmtId="0" fontId="4" fillId="0" borderId="0"/>
  </cellStyleXfs>
  <cellXfs count="144">
    <xf numFmtId="0" fontId="0" fillId="0" borderId="0" xfId="0"/>
    <xf numFmtId="0" fontId="2" fillId="0" borderId="1" xfId="0" applyFont="1" applyBorder="1" applyAlignment="1">
      <alignment horizontal="center"/>
    </xf>
    <xf numFmtId="0" fontId="2" fillId="0" borderId="1" xfId="0" applyFont="1" applyBorder="1" applyAlignment="1">
      <alignment horizontal="right"/>
    </xf>
    <xf numFmtId="0" fontId="2" fillId="0" borderId="1" xfId="0" applyFont="1" applyBorder="1" applyAlignment="1">
      <alignment horizontal="right"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3" fontId="2" fillId="0" borderId="1" xfId="0" applyNumberFormat="1" applyFont="1" applyBorder="1" applyAlignment="1">
      <alignment horizontal="center"/>
    </xf>
    <xf numFmtId="3" fontId="2" fillId="2" borderId="1" xfId="0" applyNumberFormat="1" applyFont="1" applyFill="1" applyBorder="1" applyAlignment="1">
      <alignment horizontal="center"/>
    </xf>
    <xf numFmtId="0" fontId="3" fillId="0" borderId="1" xfId="0" applyFont="1" applyBorder="1" applyAlignment="1">
      <alignment horizontal="center"/>
    </xf>
    <xf numFmtId="0" fontId="0" fillId="0" borderId="0" xfId="0" applyAlignment="1">
      <alignment horizontal="center"/>
    </xf>
    <xf numFmtId="0" fontId="2" fillId="0" borderId="1" xfId="0" applyFont="1" applyBorder="1" applyAlignment="1">
      <alignment horizontal="center" vertical="center"/>
    </xf>
    <xf numFmtId="3" fontId="2" fillId="0" borderId="1" xfId="0" applyNumberFormat="1" applyFont="1" applyBorder="1" applyAlignment="1">
      <alignment horizontal="center" vertical="center"/>
    </xf>
    <xf numFmtId="3" fontId="2" fillId="2" borderId="1" xfId="0" applyNumberFormat="1" applyFont="1" applyFill="1" applyBorder="1" applyAlignment="1">
      <alignment horizontal="center" vertic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4" borderId="1" xfId="0" applyFont="1" applyFill="1" applyBorder="1" applyAlignment="1">
      <alignment horizontal="right"/>
    </xf>
    <xf numFmtId="0" fontId="2" fillId="5" borderId="1" xfId="0" applyFont="1" applyFill="1" applyBorder="1" applyAlignment="1">
      <alignment horizontal="center"/>
    </xf>
    <xf numFmtId="0" fontId="2" fillId="5" borderId="1" xfId="0" applyFont="1" applyFill="1" applyBorder="1" applyAlignment="1">
      <alignment horizontal="right"/>
    </xf>
    <xf numFmtId="0" fontId="2" fillId="6" borderId="1" xfId="0" applyFont="1" applyFill="1" applyBorder="1" applyAlignment="1">
      <alignment horizontal="center"/>
    </xf>
    <xf numFmtId="0" fontId="2" fillId="6" borderId="1" xfId="0" applyFont="1" applyFill="1" applyBorder="1" applyAlignment="1">
      <alignment horizontal="right"/>
    </xf>
    <xf numFmtId="0" fontId="2" fillId="7" borderId="1" xfId="0" applyFont="1" applyFill="1" applyBorder="1" applyAlignment="1">
      <alignment horizontal="center"/>
    </xf>
    <xf numFmtId="0" fontId="2" fillId="7" borderId="1" xfId="0" applyFont="1" applyFill="1" applyBorder="1" applyAlignment="1">
      <alignment horizontal="right"/>
    </xf>
    <xf numFmtId="0" fontId="2" fillId="8" borderId="1" xfId="0" applyFont="1" applyFill="1" applyBorder="1" applyAlignment="1">
      <alignment horizontal="center"/>
    </xf>
    <xf numFmtId="0" fontId="2" fillId="9" borderId="1" xfId="0" applyFont="1" applyFill="1" applyBorder="1" applyAlignment="1">
      <alignment horizontal="center"/>
    </xf>
    <xf numFmtId="0" fontId="0" fillId="0" borderId="0" xfId="0" applyBorder="1"/>
    <xf numFmtId="0" fontId="6" fillId="0" borderId="0" xfId="0" applyFont="1" applyBorder="1"/>
    <xf numFmtId="9" fontId="7" fillId="3" borderId="10" xfId="0" applyNumberFormat="1" applyFont="1" applyFill="1" applyBorder="1" applyAlignment="1" applyProtection="1">
      <alignment horizontal="center" vertical="center"/>
      <protection locked="0"/>
    </xf>
    <xf numFmtId="0" fontId="9" fillId="3" borderId="26" xfId="0" applyFont="1" applyFill="1" applyBorder="1" applyAlignment="1" applyProtection="1">
      <alignment vertical="center" readingOrder="2"/>
    </xf>
    <xf numFmtId="0" fontId="9" fillId="3" borderId="32" xfId="0" applyFont="1" applyFill="1" applyBorder="1" applyAlignment="1" applyProtection="1">
      <alignment vertical="center" readingOrder="2"/>
      <protection locked="0"/>
    </xf>
    <xf numFmtId="0" fontId="9" fillId="3" borderId="38" xfId="0" applyFont="1" applyFill="1" applyBorder="1" applyAlignment="1" applyProtection="1">
      <alignment vertical="center" readingOrder="2"/>
    </xf>
    <xf numFmtId="10" fontId="9" fillId="3" borderId="39" xfId="0" applyNumberFormat="1" applyFont="1" applyFill="1" applyBorder="1" applyAlignment="1" applyProtection="1">
      <alignment vertical="center" readingOrder="2"/>
      <protection locked="0"/>
    </xf>
    <xf numFmtId="0" fontId="9" fillId="3" borderId="39" xfId="0" applyFont="1" applyFill="1" applyBorder="1" applyAlignment="1" applyProtection="1">
      <alignment vertical="center" readingOrder="2"/>
      <protection locked="0"/>
    </xf>
    <xf numFmtId="0" fontId="9" fillId="3" borderId="42" xfId="0" applyFont="1" applyFill="1" applyBorder="1" applyAlignment="1" applyProtection="1">
      <alignment vertical="center" readingOrder="2"/>
      <protection locked="0"/>
    </xf>
    <xf numFmtId="0" fontId="9" fillId="3" borderId="40" xfId="0" applyFont="1" applyFill="1" applyBorder="1" applyAlignment="1" applyProtection="1">
      <alignment vertical="center" readingOrder="2"/>
      <protection locked="0"/>
    </xf>
    <xf numFmtId="0" fontId="8" fillId="3" borderId="6" xfId="0" applyFont="1" applyFill="1" applyBorder="1" applyAlignment="1" applyProtection="1">
      <alignment horizontal="center" vertical="center" wrapText="1"/>
    </xf>
    <xf numFmtId="0" fontId="5" fillId="3" borderId="10" xfId="0" applyFont="1" applyFill="1" applyBorder="1" applyAlignment="1" applyProtection="1">
      <alignment horizontal="center" vertical="center"/>
    </xf>
    <xf numFmtId="0" fontId="5" fillId="3" borderId="7" xfId="0" applyFont="1" applyFill="1" applyBorder="1" applyAlignment="1" applyProtection="1">
      <alignment horizontal="center" vertical="center"/>
    </xf>
    <xf numFmtId="0" fontId="8" fillId="3" borderId="10" xfId="0" applyFont="1" applyFill="1" applyBorder="1" applyAlignment="1" applyProtection="1">
      <alignment horizontal="center" vertical="center" wrapText="1"/>
    </xf>
    <xf numFmtId="0" fontId="6" fillId="3" borderId="16"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protection locked="0"/>
    </xf>
    <xf numFmtId="0" fontId="6" fillId="3" borderId="20" xfId="0" applyFont="1" applyFill="1" applyBorder="1" applyAlignment="1" applyProtection="1">
      <alignment horizontal="center" vertical="center"/>
      <protection locked="0"/>
    </xf>
    <xf numFmtId="0" fontId="6" fillId="3" borderId="36" xfId="0" applyFont="1" applyFill="1" applyBorder="1" applyAlignment="1" applyProtection="1">
      <alignment horizontal="center" vertical="center"/>
      <protection locked="0"/>
    </xf>
    <xf numFmtId="2" fontId="6" fillId="3" borderId="3" xfId="0" applyNumberFormat="1" applyFont="1" applyFill="1" applyBorder="1" applyAlignment="1" applyProtection="1">
      <alignment horizontal="center" vertical="center"/>
      <protection locked="0"/>
    </xf>
    <xf numFmtId="2" fontId="6" fillId="3" borderId="1" xfId="0" applyNumberFormat="1" applyFont="1" applyFill="1" applyBorder="1" applyAlignment="1" applyProtection="1">
      <alignment horizontal="center" vertical="center"/>
      <protection locked="0"/>
    </xf>
    <xf numFmtId="2" fontId="6" fillId="3" borderId="15" xfId="0" applyNumberFormat="1" applyFont="1" applyFill="1" applyBorder="1" applyAlignment="1" applyProtection="1">
      <alignment horizontal="center" vertical="center"/>
      <protection locked="0"/>
    </xf>
    <xf numFmtId="0" fontId="6" fillId="3" borderId="17" xfId="0" applyFont="1" applyFill="1" applyBorder="1" applyAlignment="1" applyProtection="1">
      <alignment horizontal="center" vertical="center"/>
      <protection locked="0"/>
    </xf>
    <xf numFmtId="0" fontId="6" fillId="3" borderId="37" xfId="0" applyFont="1" applyFill="1" applyBorder="1" applyAlignment="1" applyProtection="1">
      <alignment horizontal="center" vertical="center"/>
      <protection locked="0"/>
    </xf>
    <xf numFmtId="2" fontId="6" fillId="3" borderId="16" xfId="0" applyNumberFormat="1" applyFont="1" applyFill="1" applyBorder="1" applyAlignment="1" applyProtection="1">
      <alignment horizontal="center" vertical="center"/>
      <protection locked="0"/>
    </xf>
    <xf numFmtId="0" fontId="14" fillId="3" borderId="18" xfId="0" applyFont="1" applyFill="1" applyBorder="1" applyAlignment="1" applyProtection="1">
      <alignment vertical="center"/>
      <protection locked="0"/>
    </xf>
    <xf numFmtId="9" fontId="10" fillId="3" borderId="12" xfId="0" applyNumberFormat="1" applyFont="1" applyFill="1" applyBorder="1" applyAlignment="1" applyProtection="1">
      <alignment horizontal="center" vertical="center"/>
      <protection locked="0"/>
    </xf>
    <xf numFmtId="0" fontId="5" fillId="3" borderId="9" xfId="0" applyFont="1" applyFill="1" applyBorder="1" applyAlignment="1" applyProtection="1">
      <alignment horizontal="center" vertical="center"/>
    </xf>
    <xf numFmtId="0" fontId="5" fillId="3" borderId="11" xfId="0" applyFont="1" applyFill="1" applyBorder="1" applyAlignment="1" applyProtection="1">
      <alignment horizontal="center" vertical="center"/>
    </xf>
    <xf numFmtId="0" fontId="5" fillId="3" borderId="4" xfId="0" applyFont="1" applyFill="1" applyBorder="1" applyAlignment="1" applyProtection="1">
      <alignment horizontal="center" vertical="center"/>
    </xf>
    <xf numFmtId="0" fontId="8" fillId="3" borderId="9" xfId="0" applyFont="1" applyFill="1" applyBorder="1" applyAlignment="1" applyProtection="1">
      <alignment horizontal="center" vertical="center" wrapText="1"/>
    </xf>
    <xf numFmtId="0" fontId="8" fillId="3" borderId="23" xfId="0" applyFont="1" applyFill="1" applyBorder="1" applyAlignment="1" applyProtection="1">
      <alignment horizontal="center" vertical="center" wrapText="1"/>
    </xf>
    <xf numFmtId="0" fontId="5" fillId="3" borderId="24" xfId="0" applyFont="1" applyFill="1" applyBorder="1" applyAlignment="1" applyProtection="1">
      <alignment horizontal="center" vertical="center"/>
    </xf>
    <xf numFmtId="0" fontId="6" fillId="3" borderId="25" xfId="0" applyFont="1" applyFill="1" applyBorder="1" applyAlignment="1" applyProtection="1">
      <alignment horizontal="center" vertical="center"/>
      <protection locked="0"/>
    </xf>
    <xf numFmtId="3" fontId="6" fillId="3" borderId="1" xfId="0" applyNumberFormat="1" applyFont="1" applyFill="1" applyBorder="1" applyAlignment="1" applyProtection="1">
      <alignment horizontal="center" vertical="center"/>
      <protection locked="0"/>
    </xf>
    <xf numFmtId="0" fontId="6" fillId="3" borderId="19" xfId="0" applyFont="1" applyFill="1" applyBorder="1" applyAlignment="1" applyProtection="1">
      <alignment horizontal="center" vertical="center"/>
      <protection locked="0"/>
    </xf>
    <xf numFmtId="0" fontId="6" fillId="3" borderId="8"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10" fillId="3" borderId="35" xfId="0" applyFont="1" applyFill="1" applyBorder="1" applyAlignment="1" applyProtection="1">
      <alignment horizontal="center" vertical="center"/>
      <protection locked="0"/>
    </xf>
    <xf numFmtId="0" fontId="14" fillId="3" borderId="33" xfId="0" applyFont="1" applyFill="1" applyBorder="1" applyAlignment="1" applyProtection="1">
      <alignment vertical="center"/>
      <protection locked="0"/>
    </xf>
    <xf numFmtId="0" fontId="5" fillId="3" borderId="9" xfId="0" applyFont="1" applyFill="1" applyBorder="1" applyAlignment="1">
      <alignment horizontal="center" vertical="center"/>
    </xf>
    <xf numFmtId="0" fontId="5" fillId="3" borderId="11" xfId="0" applyFont="1" applyFill="1" applyBorder="1" applyAlignment="1" applyProtection="1">
      <alignment horizontal="center" vertical="center"/>
      <protection locked="0"/>
    </xf>
    <xf numFmtId="0" fontId="5" fillId="3" borderId="4" xfId="0" applyFont="1" applyFill="1" applyBorder="1" applyAlignment="1">
      <alignment horizontal="center" vertical="center"/>
    </xf>
    <xf numFmtId="0" fontId="8" fillId="3" borderId="9" xfId="0" applyFont="1" applyFill="1" applyBorder="1" applyAlignment="1">
      <alignment horizontal="center" vertical="center" wrapText="1"/>
    </xf>
    <xf numFmtId="0" fontId="5" fillId="3" borderId="10" xfId="0" applyFont="1" applyFill="1" applyBorder="1" applyAlignment="1">
      <alignment horizontal="center" vertical="center"/>
    </xf>
    <xf numFmtId="0" fontId="5" fillId="3" borderId="7" xfId="0"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6" fillId="3" borderId="41" xfId="0" applyFont="1" applyFill="1" applyBorder="1" applyAlignment="1" applyProtection="1">
      <alignment horizontal="center" vertical="center"/>
      <protection locked="0"/>
    </xf>
    <xf numFmtId="2" fontId="6" fillId="3" borderId="36" xfId="0" applyNumberFormat="1" applyFont="1" applyFill="1" applyBorder="1" applyAlignment="1" applyProtection="1">
      <alignment horizontal="center" vertical="center"/>
      <protection locked="0"/>
    </xf>
    <xf numFmtId="2" fontId="6" fillId="3" borderId="37" xfId="0" applyNumberFormat="1" applyFont="1" applyFill="1" applyBorder="1" applyAlignment="1" applyProtection="1">
      <alignment horizontal="center" vertical="center"/>
      <protection locked="0"/>
    </xf>
    <xf numFmtId="2" fontId="10" fillId="3" borderId="41" xfId="0" applyNumberFormat="1" applyFont="1" applyFill="1" applyBorder="1" applyAlignment="1" applyProtection="1">
      <alignment horizontal="center" vertical="center"/>
      <protection locked="0"/>
    </xf>
    <xf numFmtId="0" fontId="7" fillId="3" borderId="10" xfId="0" applyFont="1" applyFill="1" applyBorder="1" applyAlignment="1" applyProtection="1">
      <alignment horizontal="center" vertical="center"/>
      <protection locked="0"/>
    </xf>
    <xf numFmtId="0" fontId="10" fillId="3" borderId="5" xfId="0" applyFont="1" applyFill="1" applyBorder="1" applyAlignment="1">
      <alignment horizontal="center" vertical="center" readingOrder="2"/>
    </xf>
    <xf numFmtId="0" fontId="10" fillId="3" borderId="4" xfId="0" applyFont="1" applyFill="1" applyBorder="1" applyAlignment="1">
      <alignment horizontal="center" vertical="center" readingOrder="2"/>
    </xf>
    <xf numFmtId="0" fontId="10" fillId="3" borderId="18" xfId="0" applyFont="1" applyFill="1" applyBorder="1" applyAlignment="1">
      <alignment horizontal="center" vertical="center" readingOrder="2"/>
    </xf>
    <xf numFmtId="0" fontId="7" fillId="3" borderId="9" xfId="0" applyFont="1" applyFill="1" applyBorder="1" applyAlignment="1" applyProtection="1">
      <alignment horizontal="center" vertical="center"/>
    </xf>
    <xf numFmtId="0" fontId="7" fillId="3" borderId="10" xfId="0" applyFont="1" applyFill="1" applyBorder="1" applyAlignment="1" applyProtection="1">
      <alignment horizontal="center" vertical="center"/>
    </xf>
    <xf numFmtId="0" fontId="7" fillId="3" borderId="4" xfId="0" applyFont="1" applyFill="1" applyBorder="1" applyAlignment="1" applyProtection="1">
      <alignment horizontal="center" vertical="center"/>
    </xf>
    <xf numFmtId="0" fontId="7" fillId="3" borderId="5" xfId="0" applyFont="1" applyFill="1" applyBorder="1" applyAlignment="1" applyProtection="1">
      <alignment horizontal="center" vertical="center"/>
    </xf>
    <xf numFmtId="0" fontId="15" fillId="3" borderId="4" xfId="0" applyFont="1" applyFill="1" applyBorder="1" applyAlignment="1" applyProtection="1">
      <alignment horizontal="center" vertical="center"/>
      <protection locked="0"/>
    </xf>
    <xf numFmtId="0" fontId="15" fillId="3" borderId="5" xfId="0" applyFont="1" applyFill="1" applyBorder="1" applyAlignment="1" applyProtection="1">
      <alignment horizontal="center" vertical="center"/>
      <protection locked="0"/>
    </xf>
    <xf numFmtId="0" fontId="15" fillId="3" borderId="6" xfId="0" applyFont="1" applyFill="1" applyBorder="1" applyAlignment="1" applyProtection="1">
      <alignment horizontal="center" vertical="center"/>
      <protection locked="0"/>
    </xf>
    <xf numFmtId="0" fontId="13" fillId="0" borderId="28" xfId="0" applyFont="1" applyBorder="1" applyAlignment="1">
      <alignment horizontal="right" vertical="top"/>
    </xf>
    <xf numFmtId="0" fontId="9" fillId="0" borderId="29" xfId="0" applyFont="1" applyBorder="1" applyAlignment="1">
      <alignment horizontal="center"/>
    </xf>
    <xf numFmtId="0" fontId="9" fillId="0" borderId="28" xfId="0" applyFont="1" applyBorder="1" applyAlignment="1">
      <alignment horizontal="center"/>
    </xf>
    <xf numFmtId="0" fontId="9" fillId="0" borderId="27" xfId="0" applyFont="1" applyBorder="1" applyAlignment="1">
      <alignment horizontal="center"/>
    </xf>
    <xf numFmtId="0" fontId="9" fillId="0" borderId="30" xfId="0" applyFont="1" applyBorder="1" applyAlignment="1" applyProtection="1">
      <alignment horizontal="center"/>
      <protection locked="0"/>
    </xf>
    <xf numFmtId="0" fontId="9" fillId="0" borderId="0" xfId="0" applyFont="1" applyBorder="1" applyAlignment="1" applyProtection="1">
      <alignment horizontal="center"/>
      <protection locked="0"/>
    </xf>
    <xf numFmtId="0" fontId="9" fillId="0" borderId="31" xfId="0" applyFont="1" applyBorder="1" applyAlignment="1" applyProtection="1">
      <alignment horizontal="center"/>
      <protection locked="0"/>
    </xf>
    <xf numFmtId="0" fontId="9" fillId="0" borderId="30" xfId="0" applyFont="1" applyBorder="1" applyAlignment="1" applyProtection="1">
      <alignment horizontal="center" vertical="center" readingOrder="2"/>
      <protection locked="0"/>
    </xf>
    <xf numFmtId="0" fontId="9" fillId="0" borderId="0" xfId="0" applyFont="1" applyBorder="1" applyAlignment="1" applyProtection="1">
      <alignment horizontal="center" vertical="center" readingOrder="2"/>
      <protection locked="0"/>
    </xf>
    <xf numFmtId="0" fontId="9" fillId="0" borderId="31" xfId="0" applyFont="1" applyBorder="1" applyAlignment="1" applyProtection="1">
      <alignment horizontal="center" vertical="center" readingOrder="2"/>
      <protection locked="0"/>
    </xf>
    <xf numFmtId="0" fontId="12" fillId="3" borderId="5" xfId="0" applyFont="1" applyFill="1" applyBorder="1" applyAlignment="1" applyProtection="1">
      <alignment horizontal="center" vertical="center"/>
    </xf>
    <xf numFmtId="0" fontId="12" fillId="3" borderId="18" xfId="0" applyFont="1" applyFill="1" applyBorder="1" applyAlignment="1" applyProtection="1">
      <alignment horizontal="center" vertical="center"/>
    </xf>
    <xf numFmtId="0" fontId="12" fillId="3" borderId="6" xfId="0" applyFont="1" applyFill="1" applyBorder="1" applyAlignment="1" applyProtection="1">
      <alignment horizontal="center" vertical="center"/>
    </xf>
    <xf numFmtId="0" fontId="12" fillId="3" borderId="11" xfId="0" applyFont="1" applyFill="1" applyBorder="1" applyAlignment="1" applyProtection="1">
      <alignment horizontal="center" vertical="center"/>
    </xf>
    <xf numFmtId="0" fontId="5" fillId="3" borderId="27" xfId="0" applyFont="1" applyFill="1" applyBorder="1" applyAlignment="1" applyProtection="1">
      <alignment horizontal="center" vertical="center"/>
    </xf>
    <xf numFmtId="0" fontId="5" fillId="3" borderId="14" xfId="0" applyFont="1" applyFill="1" applyBorder="1" applyAlignment="1" applyProtection="1">
      <alignment horizontal="center" vertical="center"/>
    </xf>
    <xf numFmtId="0" fontId="5" fillId="3" borderId="34" xfId="0" applyFont="1" applyFill="1" applyBorder="1" applyAlignment="1" applyProtection="1">
      <alignment horizontal="center" vertical="center"/>
    </xf>
    <xf numFmtId="0" fontId="5" fillId="3" borderId="35" xfId="0" applyFont="1" applyFill="1" applyBorder="1" applyAlignment="1" applyProtection="1">
      <alignment horizontal="center" vertical="center"/>
    </xf>
    <xf numFmtId="0" fontId="10" fillId="3" borderId="12" xfId="0" applyFont="1" applyFill="1" applyBorder="1" applyAlignment="1" applyProtection="1">
      <alignment horizontal="center" vertical="center"/>
      <protection locked="0"/>
    </xf>
    <xf numFmtId="0" fontId="10" fillId="3" borderId="13" xfId="0" applyFont="1" applyFill="1" applyBorder="1" applyAlignment="1" applyProtection="1">
      <alignment horizontal="center" vertical="center"/>
      <protection locked="0"/>
    </xf>
    <xf numFmtId="0" fontId="9" fillId="3" borderId="38" xfId="0" applyFont="1" applyFill="1" applyBorder="1" applyAlignment="1" applyProtection="1">
      <alignment horizontal="left" vertical="center" readingOrder="2"/>
    </xf>
    <xf numFmtId="0" fontId="9" fillId="3" borderId="42" xfId="0" applyFont="1" applyFill="1" applyBorder="1" applyAlignment="1" applyProtection="1">
      <alignment horizontal="left" vertical="center" readingOrder="2"/>
    </xf>
    <xf numFmtId="0" fontId="9" fillId="3" borderId="38" xfId="0" applyFont="1" applyFill="1" applyBorder="1" applyAlignment="1" applyProtection="1">
      <alignment horizontal="center" vertical="center" readingOrder="2"/>
    </xf>
    <xf numFmtId="0" fontId="9" fillId="3" borderId="42" xfId="0" applyFont="1" applyFill="1" applyBorder="1" applyAlignment="1" applyProtection="1">
      <alignment horizontal="center" vertical="center" readingOrder="2"/>
    </xf>
    <xf numFmtId="0" fontId="10" fillId="3" borderId="4" xfId="0" applyFont="1" applyFill="1" applyBorder="1" applyAlignment="1" applyProtection="1">
      <alignment horizontal="center" vertical="center"/>
      <protection locked="0"/>
    </xf>
    <xf numFmtId="0" fontId="10" fillId="3" borderId="18" xfId="0" applyFont="1" applyFill="1" applyBorder="1" applyAlignment="1" applyProtection="1">
      <alignment horizontal="center" vertical="center"/>
      <protection locked="0"/>
    </xf>
    <xf numFmtId="0" fontId="7" fillId="3" borderId="18" xfId="0" applyFont="1" applyFill="1" applyBorder="1" applyAlignment="1" applyProtection="1">
      <alignment horizontal="center" vertical="center"/>
    </xf>
    <xf numFmtId="0" fontId="10" fillId="3" borderId="5" xfId="0" applyFont="1" applyFill="1" applyBorder="1" applyAlignment="1" applyProtection="1">
      <alignment horizontal="center" vertical="center"/>
      <protection locked="0"/>
    </xf>
    <xf numFmtId="0" fontId="5" fillId="3" borderId="33" xfId="0" applyFont="1" applyFill="1" applyBorder="1" applyAlignment="1" applyProtection="1">
      <alignment horizontal="center" vertical="center"/>
    </xf>
    <xf numFmtId="0" fontId="7" fillId="3" borderId="4" xfId="0" applyFont="1" applyFill="1" applyBorder="1" applyAlignment="1" applyProtection="1">
      <alignment horizontal="center" vertical="center"/>
      <protection locked="0"/>
    </xf>
    <xf numFmtId="0" fontId="7" fillId="3" borderId="5"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protection locked="0"/>
    </xf>
    <xf numFmtId="2" fontId="6" fillId="3" borderId="22" xfId="0" applyNumberFormat="1" applyFont="1" applyFill="1" applyBorder="1" applyAlignment="1" applyProtection="1">
      <alignment horizontal="center" vertical="center"/>
      <protection locked="0"/>
    </xf>
    <xf numFmtId="2" fontId="6" fillId="3" borderId="20" xfId="0" applyNumberFormat="1" applyFont="1" applyFill="1" applyBorder="1" applyAlignment="1" applyProtection="1">
      <alignment horizontal="center" vertical="center"/>
      <protection locked="0"/>
    </xf>
    <xf numFmtId="2" fontId="6" fillId="3" borderId="17" xfId="0" applyNumberFormat="1" applyFont="1" applyFill="1" applyBorder="1" applyAlignment="1" applyProtection="1">
      <alignment horizontal="center" vertical="center"/>
      <protection locked="0"/>
    </xf>
    <xf numFmtId="4" fontId="10" fillId="3" borderId="43" xfId="0" applyNumberFormat="1" applyFont="1" applyFill="1" applyBorder="1" applyAlignment="1" applyProtection="1">
      <alignment horizontal="center" vertical="center"/>
      <protection locked="0"/>
    </xf>
    <xf numFmtId="4" fontId="10" fillId="3" borderId="42" xfId="0" applyNumberFormat="1" applyFont="1" applyFill="1" applyBorder="1" applyAlignment="1" applyProtection="1">
      <alignment horizontal="center" vertical="center"/>
      <protection locked="0"/>
    </xf>
    <xf numFmtId="4" fontId="10" fillId="3" borderId="40" xfId="0" applyNumberFormat="1" applyFont="1" applyFill="1" applyBorder="1" applyAlignment="1" applyProtection="1">
      <alignment horizontal="center" vertical="center"/>
      <protection locked="0"/>
    </xf>
    <xf numFmtId="4" fontId="10" fillId="3" borderId="26" xfId="0" applyNumberFormat="1" applyFont="1" applyFill="1" applyBorder="1" applyAlignment="1" applyProtection="1">
      <alignment horizontal="center" vertical="center"/>
      <protection locked="0"/>
    </xf>
    <xf numFmtId="4" fontId="10" fillId="3" borderId="21" xfId="0" applyNumberFormat="1" applyFont="1" applyFill="1" applyBorder="1" applyAlignment="1" applyProtection="1">
      <alignment horizontal="center" vertical="center"/>
      <protection locked="0"/>
    </xf>
    <xf numFmtId="4" fontId="10" fillId="3" borderId="4" xfId="0" applyNumberFormat="1" applyFont="1" applyFill="1" applyBorder="1" applyAlignment="1" applyProtection="1">
      <alignment horizontal="center" vertical="center"/>
      <protection locked="0"/>
    </xf>
    <xf numFmtId="4" fontId="10" fillId="3" borderId="5" xfId="0" applyNumberFormat="1" applyFont="1" applyFill="1" applyBorder="1" applyAlignment="1" applyProtection="1">
      <alignment horizontal="center" vertical="center"/>
      <protection locked="0"/>
    </xf>
    <xf numFmtId="4" fontId="10" fillId="3" borderId="18" xfId="0" applyNumberFormat="1" applyFont="1" applyFill="1" applyBorder="1" applyAlignment="1" applyProtection="1">
      <alignment horizontal="center" vertical="center"/>
      <protection locked="0"/>
    </xf>
    <xf numFmtId="4" fontId="7" fillId="3" borderId="33" xfId="0" applyNumberFormat="1" applyFont="1" applyFill="1" applyBorder="1" applyAlignment="1" applyProtection="1">
      <alignment horizontal="center" vertical="center"/>
      <protection locked="0"/>
    </xf>
    <xf numFmtId="2" fontId="6" fillId="3" borderId="8" xfId="0" applyNumberFormat="1" applyFont="1" applyFill="1" applyBorder="1" applyAlignment="1" applyProtection="1">
      <alignment horizontal="center" vertical="center"/>
      <protection locked="0"/>
    </xf>
    <xf numFmtId="4" fontId="10" fillId="3" borderId="12" xfId="0" applyNumberFormat="1" applyFont="1" applyFill="1" applyBorder="1" applyAlignment="1" applyProtection="1">
      <alignment horizontal="center" vertical="center"/>
      <protection locked="0"/>
    </xf>
    <xf numFmtId="4" fontId="10" fillId="3" borderId="14" xfId="0" applyNumberFormat="1" applyFont="1" applyFill="1" applyBorder="1" applyAlignment="1" applyProtection="1">
      <alignment horizontal="center" vertical="center"/>
      <protection locked="0"/>
    </xf>
    <xf numFmtId="4" fontId="6" fillId="3" borderId="22" xfId="0" applyNumberFormat="1" applyFont="1" applyFill="1" applyBorder="1" applyAlignment="1" applyProtection="1">
      <alignment horizontal="center" vertical="center"/>
      <protection locked="0"/>
    </xf>
    <xf numFmtId="4" fontId="5" fillId="3" borderId="11" xfId="0" applyNumberFormat="1" applyFont="1" applyFill="1" applyBorder="1" applyAlignment="1" applyProtection="1">
      <alignment horizontal="center" vertical="center"/>
      <protection locked="0"/>
    </xf>
    <xf numFmtId="4" fontId="5" fillId="3" borderId="5" xfId="0" applyNumberFormat="1" applyFont="1" applyFill="1" applyBorder="1" applyAlignment="1" applyProtection="1">
      <alignment horizontal="center" vertical="center"/>
      <protection locked="0"/>
    </xf>
    <xf numFmtId="4" fontId="5" fillId="3" borderId="6" xfId="0" applyNumberFormat="1" applyFont="1" applyFill="1" applyBorder="1" applyAlignment="1" applyProtection="1">
      <alignment horizontal="center" vertical="center"/>
      <protection locked="0"/>
    </xf>
    <xf numFmtId="4" fontId="5" fillId="3" borderId="18" xfId="0" applyNumberFormat="1" applyFont="1" applyFill="1" applyBorder="1" applyAlignment="1" applyProtection="1">
      <alignment horizontal="center" vertical="center"/>
      <protection locked="0"/>
    </xf>
    <xf numFmtId="4" fontId="7" fillId="3" borderId="11" xfId="0" applyNumberFormat="1" applyFont="1" applyFill="1" applyBorder="1" applyAlignment="1" applyProtection="1">
      <alignment horizontal="center" vertical="center"/>
      <protection locked="0"/>
    </xf>
    <xf numFmtId="4" fontId="7" fillId="3" borderId="5" xfId="0" applyNumberFormat="1" applyFont="1" applyFill="1" applyBorder="1" applyAlignment="1" applyProtection="1">
      <alignment horizontal="center" vertical="center"/>
      <protection locked="0"/>
    </xf>
    <xf numFmtId="4" fontId="7" fillId="3" borderId="6" xfId="0" applyNumberFormat="1" applyFont="1" applyFill="1" applyBorder="1" applyAlignment="1" applyProtection="1">
      <alignment horizontal="center" vertical="center"/>
      <protection locked="0"/>
    </xf>
    <xf numFmtId="4" fontId="5" fillId="3" borderId="10" xfId="0" applyNumberFormat="1" applyFont="1" applyFill="1" applyBorder="1" applyAlignment="1" applyProtection="1">
      <alignment horizontal="center" vertical="center"/>
      <protection locked="0"/>
    </xf>
    <xf numFmtId="4" fontId="5" fillId="3" borderId="4" xfId="0" applyNumberFormat="1" applyFont="1" applyFill="1" applyBorder="1" applyAlignment="1" applyProtection="1">
      <alignment horizontal="center" vertical="center"/>
      <protection locked="0"/>
    </xf>
    <xf numFmtId="4" fontId="5" fillId="3" borderId="4" xfId="0" applyNumberFormat="1" applyFont="1" applyFill="1" applyBorder="1" applyAlignment="1" applyProtection="1">
      <alignment horizontal="center" vertical="center"/>
      <protection locked="0"/>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35722</xdr:colOff>
      <xdr:row>0</xdr:row>
      <xdr:rowOff>47626</xdr:rowOff>
    </xdr:from>
    <xdr:to>
      <xdr:col>1</xdr:col>
      <xdr:colOff>226218</xdr:colOff>
      <xdr:row>2</xdr:row>
      <xdr:rowOff>273843</xdr:rowOff>
    </xdr:to>
    <xdr:pic>
      <xdr:nvPicPr>
        <xdr:cNvPr id="5" name="Picture 4">
          <a:extLst>
            <a:ext uri="{FF2B5EF4-FFF2-40B4-BE49-F238E27FC236}">
              <a16:creationId xmlns:a16="http://schemas.microsoft.com/office/drawing/2014/main" id="{A4B011FF-6FB4-4A9B-B89A-C8635C6C682F}"/>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6515"/>
        <a:stretch/>
      </xdr:blipFill>
      <xdr:spPr bwMode="auto">
        <a:xfrm>
          <a:off x="9954541782" y="47626"/>
          <a:ext cx="1214434" cy="90487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rightToLeft="1" workbookViewId="0">
      <pane ySplit="1" topLeftCell="A35" activePane="bottomLeft" state="frozen"/>
      <selection activeCell="D31" sqref="D31"/>
      <selection pane="bottomLeft" activeCell="D31" sqref="D31"/>
    </sheetView>
  </sheetViews>
  <sheetFormatPr defaultRowHeight="15" x14ac:dyDescent="0.25"/>
  <cols>
    <col min="1" max="1" width="8.7109375" customWidth="1" collapsed="1"/>
    <col min="2" max="2" width="82.7109375" customWidth="1" collapsed="1"/>
    <col min="3" max="3" width="14.7109375" customWidth="1" collapsed="1"/>
    <col min="4" max="4" width="14.7109375" customWidth="1"/>
    <col min="5" max="5" width="11.7109375" bestFit="1" customWidth="1" collapsed="1"/>
    <col min="6" max="6" width="16.28515625" customWidth="1"/>
  </cols>
  <sheetData>
    <row r="1" spans="1:6" ht="40.15" customHeight="1" x14ac:dyDescent="0.25">
      <c r="A1" s="4" t="s">
        <v>0</v>
      </c>
      <c r="B1" s="4" t="s">
        <v>1</v>
      </c>
      <c r="C1" s="4" t="s">
        <v>2</v>
      </c>
      <c r="D1" s="4" t="s">
        <v>608</v>
      </c>
      <c r="E1" s="4" t="s">
        <v>3</v>
      </c>
      <c r="F1" s="5" t="s">
        <v>609</v>
      </c>
    </row>
    <row r="2" spans="1:6" ht="18" x14ac:dyDescent="0.45">
      <c r="A2" s="2" t="s">
        <v>4</v>
      </c>
      <c r="B2" s="2" t="s">
        <v>5</v>
      </c>
      <c r="C2" s="1" t="s">
        <v>6</v>
      </c>
      <c r="D2" s="14">
        <v>40</v>
      </c>
      <c r="E2" s="6">
        <v>686000</v>
      </c>
      <c r="F2" s="6">
        <f t="shared" ref="F2:F35" si="0">D2*E2</f>
        <v>27440000</v>
      </c>
    </row>
    <row r="3" spans="1:6" ht="18" x14ac:dyDescent="0.45">
      <c r="A3" s="2" t="s">
        <v>7</v>
      </c>
      <c r="B3" s="2" t="s">
        <v>8</v>
      </c>
      <c r="C3" s="1" t="s">
        <v>9</v>
      </c>
      <c r="D3" s="1">
        <v>0</v>
      </c>
      <c r="E3" s="6">
        <v>411500</v>
      </c>
      <c r="F3" s="6">
        <f t="shared" si="0"/>
        <v>0</v>
      </c>
    </row>
    <row r="4" spans="1:6" ht="18" x14ac:dyDescent="0.45">
      <c r="A4" s="2" t="s">
        <v>10</v>
      </c>
      <c r="B4" s="2" t="s">
        <v>11</v>
      </c>
      <c r="C4" s="1" t="s">
        <v>12</v>
      </c>
      <c r="D4" s="1">
        <v>0</v>
      </c>
      <c r="E4" s="6">
        <v>411500</v>
      </c>
      <c r="F4" s="6">
        <f t="shared" si="0"/>
        <v>0</v>
      </c>
    </row>
    <row r="5" spans="1:6" ht="18" x14ac:dyDescent="0.45">
      <c r="A5" s="2" t="s">
        <v>13</v>
      </c>
      <c r="B5" s="2" t="s">
        <v>14</v>
      </c>
      <c r="C5" s="1" t="s">
        <v>15</v>
      </c>
      <c r="D5" s="16">
        <v>4</v>
      </c>
      <c r="E5" s="6">
        <v>565500</v>
      </c>
      <c r="F5" s="6">
        <f t="shared" si="0"/>
        <v>2262000</v>
      </c>
    </row>
    <row r="6" spans="1:6" ht="18" x14ac:dyDescent="0.45">
      <c r="A6" s="2" t="s">
        <v>16</v>
      </c>
      <c r="B6" s="2" t="s">
        <v>17</v>
      </c>
      <c r="C6" s="1" t="s">
        <v>15</v>
      </c>
      <c r="D6" s="1"/>
      <c r="E6" s="6">
        <v>801500</v>
      </c>
      <c r="F6" s="6">
        <f t="shared" si="0"/>
        <v>0</v>
      </c>
    </row>
    <row r="7" spans="1:6" ht="18" x14ac:dyDescent="0.45">
      <c r="A7" s="2" t="s">
        <v>18</v>
      </c>
      <c r="B7" s="2" t="s">
        <v>19</v>
      </c>
      <c r="C7" s="1" t="s">
        <v>15</v>
      </c>
      <c r="D7" s="1"/>
      <c r="E7" s="6">
        <v>1649000</v>
      </c>
      <c r="F7" s="6">
        <f t="shared" si="0"/>
        <v>0</v>
      </c>
    </row>
    <row r="8" spans="1:6" ht="18" x14ac:dyDescent="0.45">
      <c r="A8" s="2" t="s">
        <v>20</v>
      </c>
      <c r="B8" s="2" t="s">
        <v>21</v>
      </c>
      <c r="C8" s="1" t="s">
        <v>15</v>
      </c>
      <c r="D8" s="1">
        <v>0</v>
      </c>
      <c r="E8" s="6">
        <v>8719000</v>
      </c>
      <c r="F8" s="6">
        <f t="shared" si="0"/>
        <v>0</v>
      </c>
    </row>
    <row r="9" spans="1:6" ht="18" x14ac:dyDescent="0.45">
      <c r="A9" s="2" t="s">
        <v>22</v>
      </c>
      <c r="B9" s="2" t="s">
        <v>23</v>
      </c>
      <c r="C9" s="1" t="s">
        <v>15</v>
      </c>
      <c r="D9" s="1">
        <v>0</v>
      </c>
      <c r="E9" s="6">
        <v>19645000</v>
      </c>
      <c r="F9" s="6">
        <f t="shared" si="0"/>
        <v>0</v>
      </c>
    </row>
    <row r="10" spans="1:6" ht="18" x14ac:dyDescent="0.45">
      <c r="A10" s="2" t="s">
        <v>24</v>
      </c>
      <c r="B10" s="2" t="s">
        <v>25</v>
      </c>
      <c r="C10" s="1" t="s">
        <v>15</v>
      </c>
      <c r="D10" s="1">
        <v>0</v>
      </c>
      <c r="E10" s="6">
        <v>43219000</v>
      </c>
      <c r="F10" s="6">
        <f t="shared" si="0"/>
        <v>0</v>
      </c>
    </row>
    <row r="11" spans="1:6" ht="18" x14ac:dyDescent="0.45">
      <c r="A11" s="2" t="s">
        <v>26</v>
      </c>
      <c r="B11" s="2" t="s">
        <v>27</v>
      </c>
      <c r="C11" s="1" t="s">
        <v>15</v>
      </c>
      <c r="D11" s="1">
        <v>0</v>
      </c>
      <c r="E11" s="6">
        <v>68758000</v>
      </c>
      <c r="F11" s="6">
        <f t="shared" si="0"/>
        <v>0</v>
      </c>
    </row>
    <row r="12" spans="1:6" ht="18" x14ac:dyDescent="0.45">
      <c r="A12" s="2" t="s">
        <v>28</v>
      </c>
      <c r="B12" s="2" t="s">
        <v>29</v>
      </c>
      <c r="C12" s="1" t="s">
        <v>15</v>
      </c>
      <c r="D12" s="1"/>
      <c r="E12" s="6">
        <v>137000</v>
      </c>
      <c r="F12" s="6">
        <f t="shared" si="0"/>
        <v>0</v>
      </c>
    </row>
    <row r="13" spans="1:6" ht="18" x14ac:dyDescent="0.45">
      <c r="A13" s="2" t="s">
        <v>30</v>
      </c>
      <c r="B13" s="2" t="s">
        <v>31</v>
      </c>
      <c r="C13" s="1" t="s">
        <v>15</v>
      </c>
      <c r="D13" s="1">
        <v>0</v>
      </c>
      <c r="E13" s="6">
        <v>6930000</v>
      </c>
      <c r="F13" s="6">
        <f t="shared" si="0"/>
        <v>0</v>
      </c>
    </row>
    <row r="14" spans="1:6" ht="18" x14ac:dyDescent="0.45">
      <c r="A14" s="2" t="s">
        <v>32</v>
      </c>
      <c r="B14" s="2" t="s">
        <v>33</v>
      </c>
      <c r="C14" s="1" t="s">
        <v>15</v>
      </c>
      <c r="D14" s="1">
        <v>0</v>
      </c>
      <c r="E14" s="6">
        <v>1899000</v>
      </c>
      <c r="F14" s="6">
        <f t="shared" si="0"/>
        <v>0</v>
      </c>
    </row>
    <row r="15" spans="1:6" ht="18" x14ac:dyDescent="0.45">
      <c r="A15" s="2" t="s">
        <v>34</v>
      </c>
      <c r="B15" s="2" t="s">
        <v>35</v>
      </c>
      <c r="C15" s="1" t="s">
        <v>15</v>
      </c>
      <c r="D15" s="1">
        <v>0</v>
      </c>
      <c r="E15" s="6">
        <v>2799000</v>
      </c>
      <c r="F15" s="6">
        <f t="shared" si="0"/>
        <v>0</v>
      </c>
    </row>
    <row r="16" spans="1:6" ht="18" x14ac:dyDescent="0.45">
      <c r="A16" s="2" t="s">
        <v>36</v>
      </c>
      <c r="B16" s="2" t="s">
        <v>37</v>
      </c>
      <c r="C16" s="1" t="s">
        <v>15</v>
      </c>
      <c r="D16" s="1">
        <v>0</v>
      </c>
      <c r="E16" s="6">
        <v>1964000</v>
      </c>
      <c r="F16" s="6">
        <f t="shared" si="0"/>
        <v>0</v>
      </c>
    </row>
    <row r="17" spans="1:6" ht="18" x14ac:dyDescent="0.45">
      <c r="A17" s="2" t="s">
        <v>38</v>
      </c>
      <c r="B17" s="2" t="s">
        <v>39</v>
      </c>
      <c r="C17" s="1" t="s">
        <v>40</v>
      </c>
      <c r="D17" s="1"/>
      <c r="E17" s="6">
        <v>118000</v>
      </c>
      <c r="F17" s="6">
        <f t="shared" si="0"/>
        <v>0</v>
      </c>
    </row>
    <row r="18" spans="1:6" ht="18" x14ac:dyDescent="0.45">
      <c r="A18" s="2" t="s">
        <v>41</v>
      </c>
      <c r="B18" s="2" t="s">
        <v>42</v>
      </c>
      <c r="C18" s="1" t="s">
        <v>40</v>
      </c>
      <c r="D18" s="1">
        <v>0</v>
      </c>
      <c r="E18" s="6">
        <v>1342000</v>
      </c>
      <c r="F18" s="6">
        <f t="shared" si="0"/>
        <v>0</v>
      </c>
    </row>
    <row r="19" spans="1:6" ht="18" x14ac:dyDescent="0.45">
      <c r="A19" s="2" t="s">
        <v>43</v>
      </c>
      <c r="B19" s="2" t="s">
        <v>44</v>
      </c>
      <c r="C19" s="1" t="s">
        <v>15</v>
      </c>
      <c r="D19" s="16">
        <v>16</v>
      </c>
      <c r="E19" s="6">
        <v>343000</v>
      </c>
      <c r="F19" s="6">
        <f t="shared" si="0"/>
        <v>5488000</v>
      </c>
    </row>
    <row r="20" spans="1:6" ht="18" x14ac:dyDescent="0.45">
      <c r="A20" s="2" t="s">
        <v>45</v>
      </c>
      <c r="B20" s="2" t="s">
        <v>46</v>
      </c>
      <c r="C20" s="1" t="s">
        <v>40</v>
      </c>
      <c r="D20" s="20">
        <f>163*4</f>
        <v>652</v>
      </c>
      <c r="E20" s="6">
        <v>68600</v>
      </c>
      <c r="F20" s="6">
        <f t="shared" si="0"/>
        <v>44727200</v>
      </c>
    </row>
    <row r="21" spans="1:6" ht="18" x14ac:dyDescent="0.45">
      <c r="A21" s="2" t="s">
        <v>47</v>
      </c>
      <c r="B21" s="2" t="s">
        <v>48</v>
      </c>
      <c r="C21" s="1" t="s">
        <v>49</v>
      </c>
      <c r="D21" s="18">
        <v>8</v>
      </c>
      <c r="E21" s="6">
        <v>1372000</v>
      </c>
      <c r="F21" s="6">
        <f t="shared" si="0"/>
        <v>10976000</v>
      </c>
    </row>
    <row r="22" spans="1:6" ht="18" x14ac:dyDescent="0.45">
      <c r="A22" s="2" t="s">
        <v>50</v>
      </c>
      <c r="B22" s="2" t="s">
        <v>51</v>
      </c>
      <c r="C22" s="1" t="s">
        <v>49</v>
      </c>
      <c r="D22" s="1">
        <v>0</v>
      </c>
      <c r="E22" s="6">
        <v>1887000</v>
      </c>
      <c r="F22" s="6">
        <f t="shared" si="0"/>
        <v>0</v>
      </c>
    </row>
    <row r="23" spans="1:6" ht="18" x14ac:dyDescent="0.45">
      <c r="A23" s="2" t="s">
        <v>52</v>
      </c>
      <c r="B23" s="2" t="s">
        <v>53</v>
      </c>
      <c r="C23" s="1" t="s">
        <v>49</v>
      </c>
      <c r="D23" s="1">
        <v>0</v>
      </c>
      <c r="E23" s="6">
        <v>171500</v>
      </c>
      <c r="F23" s="6">
        <f t="shared" si="0"/>
        <v>0</v>
      </c>
    </row>
    <row r="24" spans="1:6" ht="18" x14ac:dyDescent="0.45">
      <c r="A24" s="2" t="s">
        <v>54</v>
      </c>
      <c r="B24" s="2" t="s">
        <v>55</v>
      </c>
      <c r="C24" s="1" t="s">
        <v>56</v>
      </c>
      <c r="D24" s="18">
        <v>160</v>
      </c>
      <c r="E24" s="6">
        <v>13700</v>
      </c>
      <c r="F24" s="6">
        <f t="shared" si="0"/>
        <v>2192000</v>
      </c>
    </row>
    <row r="25" spans="1:6" ht="18" x14ac:dyDescent="0.45">
      <c r="A25" s="2" t="s">
        <v>57</v>
      </c>
      <c r="B25" s="2" t="s">
        <v>58</v>
      </c>
      <c r="C25" s="1" t="s">
        <v>49</v>
      </c>
      <c r="D25" s="18">
        <v>4</v>
      </c>
      <c r="E25" s="6">
        <v>858000</v>
      </c>
      <c r="F25" s="6">
        <f t="shared" si="0"/>
        <v>3432000</v>
      </c>
    </row>
    <row r="26" spans="1:6" ht="18" x14ac:dyDescent="0.45">
      <c r="A26" s="2" t="s">
        <v>59</v>
      </c>
      <c r="B26" s="2" t="s">
        <v>60</v>
      </c>
      <c r="C26" s="1" t="s">
        <v>49</v>
      </c>
      <c r="D26" s="1">
        <v>0</v>
      </c>
      <c r="E26" s="6">
        <v>686000</v>
      </c>
      <c r="F26" s="6">
        <f t="shared" si="0"/>
        <v>0</v>
      </c>
    </row>
    <row r="27" spans="1:6" ht="18" x14ac:dyDescent="0.45">
      <c r="A27" s="2" t="s">
        <v>61</v>
      </c>
      <c r="B27" s="2" t="s">
        <v>62</v>
      </c>
      <c r="C27" s="1" t="s">
        <v>49</v>
      </c>
      <c r="D27" s="1">
        <v>0</v>
      </c>
      <c r="E27" s="6">
        <v>1715000</v>
      </c>
      <c r="F27" s="6">
        <f t="shared" si="0"/>
        <v>0</v>
      </c>
    </row>
    <row r="28" spans="1:6" ht="18" x14ac:dyDescent="0.45">
      <c r="A28" s="2" t="s">
        <v>63</v>
      </c>
      <c r="B28" s="2" t="s">
        <v>64</v>
      </c>
      <c r="C28" s="1" t="s">
        <v>49</v>
      </c>
      <c r="D28" s="1">
        <v>0</v>
      </c>
      <c r="E28" s="6">
        <v>1715000</v>
      </c>
      <c r="F28" s="6">
        <f t="shared" si="0"/>
        <v>0</v>
      </c>
    </row>
    <row r="29" spans="1:6" ht="18" x14ac:dyDescent="0.45">
      <c r="A29" s="2" t="s">
        <v>65</v>
      </c>
      <c r="B29" s="2" t="s">
        <v>66</v>
      </c>
      <c r="C29" s="1" t="s">
        <v>49</v>
      </c>
      <c r="D29" s="1"/>
      <c r="E29" s="6">
        <v>1200000</v>
      </c>
      <c r="F29" s="6">
        <f t="shared" si="0"/>
        <v>0</v>
      </c>
    </row>
    <row r="30" spans="1:6" ht="18" x14ac:dyDescent="0.45">
      <c r="A30" s="2" t="s">
        <v>67</v>
      </c>
      <c r="B30" s="2" t="s">
        <v>68</v>
      </c>
      <c r="C30" s="1" t="s">
        <v>69</v>
      </c>
      <c r="D30" s="1">
        <v>0</v>
      </c>
      <c r="E30" s="6">
        <v>19100</v>
      </c>
      <c r="F30" s="6">
        <f t="shared" si="0"/>
        <v>0</v>
      </c>
    </row>
    <row r="31" spans="1:6" ht="18" x14ac:dyDescent="0.45">
      <c r="A31" s="2" t="s">
        <v>70</v>
      </c>
      <c r="B31" s="2" t="s">
        <v>71</v>
      </c>
      <c r="C31" s="1" t="s">
        <v>72</v>
      </c>
      <c r="D31" s="20">
        <v>124</v>
      </c>
      <c r="E31" s="6">
        <v>811000</v>
      </c>
      <c r="F31" s="6">
        <f t="shared" si="0"/>
        <v>100564000</v>
      </c>
    </row>
    <row r="32" spans="1:6" ht="18" x14ac:dyDescent="0.45">
      <c r="A32" s="2" t="s">
        <v>73</v>
      </c>
      <c r="B32" s="2" t="s">
        <v>74</v>
      </c>
      <c r="C32" s="1" t="s">
        <v>72</v>
      </c>
      <c r="D32" s="1">
        <v>0</v>
      </c>
      <c r="E32" s="6">
        <v>1622000</v>
      </c>
      <c r="F32" s="6">
        <f t="shared" si="0"/>
        <v>0</v>
      </c>
    </row>
    <row r="33" spans="1:6" ht="18" x14ac:dyDescent="0.45">
      <c r="A33" s="2" t="s">
        <v>75</v>
      </c>
      <c r="B33" s="2" t="s">
        <v>76</v>
      </c>
      <c r="C33" s="1" t="s">
        <v>72</v>
      </c>
      <c r="D33" s="1">
        <v>0</v>
      </c>
      <c r="E33" s="6">
        <v>2433000</v>
      </c>
      <c r="F33" s="6">
        <f t="shared" si="0"/>
        <v>0</v>
      </c>
    </row>
    <row r="34" spans="1:6" ht="18" x14ac:dyDescent="0.45">
      <c r="A34" s="2" t="s">
        <v>77</v>
      </c>
      <c r="B34" s="2" t="s">
        <v>78</v>
      </c>
      <c r="C34" s="1" t="s">
        <v>72</v>
      </c>
      <c r="D34" s="1">
        <v>0</v>
      </c>
      <c r="E34" s="6">
        <v>2672000</v>
      </c>
      <c r="F34" s="6">
        <f t="shared" si="0"/>
        <v>0</v>
      </c>
    </row>
    <row r="35" spans="1:6" ht="18" x14ac:dyDescent="0.45">
      <c r="A35" s="2" t="s">
        <v>79</v>
      </c>
      <c r="B35" s="2" t="s">
        <v>80</v>
      </c>
      <c r="C35" s="1" t="s">
        <v>81</v>
      </c>
      <c r="D35" s="13">
        <v>0</v>
      </c>
      <c r="E35" s="6"/>
      <c r="F35" s="6">
        <f t="shared" si="0"/>
        <v>0</v>
      </c>
    </row>
    <row r="36" spans="1:6" ht="19.5" x14ac:dyDescent="0.5">
      <c r="D36" s="9"/>
      <c r="E36" s="8" t="s">
        <v>610</v>
      </c>
      <c r="F36" s="7">
        <f>SUM(F2:F35)</f>
        <v>197081200</v>
      </c>
    </row>
  </sheetData>
  <pageMargins left="0.70866141732283472" right="0.70866141732283472" top="0.74803149606299213" bottom="0.74803149606299213" header="0.31496062992125984" footer="0.31496062992125984"/>
  <pageSetup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rightToLeft="1" topLeftCell="A61" workbookViewId="0">
      <selection activeCell="D31" sqref="D31"/>
    </sheetView>
  </sheetViews>
  <sheetFormatPr defaultRowHeight="15" x14ac:dyDescent="0.25"/>
  <cols>
    <col min="2" max="2" width="70.42578125" customWidth="1"/>
    <col min="3" max="3" width="11.42578125" style="9" customWidth="1"/>
    <col min="4" max="4" width="13.5703125" customWidth="1"/>
    <col min="5" max="5" width="11" style="9" customWidth="1"/>
    <col min="6" max="6" width="14.42578125" customWidth="1"/>
  </cols>
  <sheetData>
    <row r="1" spans="1:6" ht="26.25" customHeight="1" x14ac:dyDescent="0.25">
      <c r="A1" s="4" t="s">
        <v>0</v>
      </c>
      <c r="B1" s="4" t="s">
        <v>1</v>
      </c>
      <c r="C1" s="4" t="s">
        <v>2</v>
      </c>
      <c r="D1" s="4" t="s">
        <v>608</v>
      </c>
      <c r="E1" s="4" t="s">
        <v>3</v>
      </c>
      <c r="F1" s="5" t="s">
        <v>609</v>
      </c>
    </row>
    <row r="2" spans="1:6" ht="18" x14ac:dyDescent="0.45">
      <c r="A2" s="2" t="s">
        <v>82</v>
      </c>
      <c r="B2" s="2" t="s">
        <v>83</v>
      </c>
      <c r="C2" s="1" t="s">
        <v>56</v>
      </c>
      <c r="D2" s="21">
        <v>25</v>
      </c>
      <c r="E2" s="6">
        <v>218500</v>
      </c>
      <c r="F2" s="6">
        <f>D2*E2</f>
        <v>5462500</v>
      </c>
    </row>
    <row r="3" spans="1:6" ht="18" x14ac:dyDescent="0.45">
      <c r="A3" s="2" t="s">
        <v>84</v>
      </c>
      <c r="B3" s="2" t="s">
        <v>85</v>
      </c>
      <c r="C3" s="1" t="s">
        <v>56</v>
      </c>
      <c r="D3" s="21">
        <v>28</v>
      </c>
      <c r="E3" s="6">
        <v>567000</v>
      </c>
      <c r="F3" s="6">
        <f t="shared" ref="F3:F58" si="0">D3*E3</f>
        <v>15876000</v>
      </c>
    </row>
    <row r="4" spans="1:6" ht="18" x14ac:dyDescent="0.45">
      <c r="A4" s="2" t="s">
        <v>86</v>
      </c>
      <c r="B4" s="2" t="s">
        <v>87</v>
      </c>
      <c r="C4" s="1" t="s">
        <v>56</v>
      </c>
      <c r="D4" s="15">
        <v>960</v>
      </c>
      <c r="E4" s="6">
        <v>38600</v>
      </c>
      <c r="F4" s="6">
        <f t="shared" si="0"/>
        <v>37056000</v>
      </c>
    </row>
    <row r="5" spans="1:6" ht="18" x14ac:dyDescent="0.45">
      <c r="A5" s="2" t="s">
        <v>88</v>
      </c>
      <c r="B5" s="2" t="s">
        <v>89</v>
      </c>
      <c r="C5" s="1" t="s">
        <v>56</v>
      </c>
      <c r="D5" s="21">
        <v>1</v>
      </c>
      <c r="E5" s="6">
        <v>878000</v>
      </c>
      <c r="F5" s="6">
        <f t="shared" si="0"/>
        <v>878000</v>
      </c>
    </row>
    <row r="6" spans="1:6" ht="18" x14ac:dyDescent="0.45">
      <c r="A6" s="2" t="s">
        <v>90</v>
      </c>
      <c r="B6" s="2" t="s">
        <v>91</v>
      </c>
      <c r="C6" s="1" t="s">
        <v>56</v>
      </c>
      <c r="D6" s="21">
        <v>3</v>
      </c>
      <c r="E6" s="6">
        <v>805500</v>
      </c>
      <c r="F6" s="6">
        <f t="shared" si="0"/>
        <v>2416500</v>
      </c>
    </row>
    <row r="7" spans="1:6" ht="18" x14ac:dyDescent="0.45">
      <c r="A7" s="2" t="s">
        <v>92</v>
      </c>
      <c r="B7" s="2" t="s">
        <v>93</v>
      </c>
      <c r="C7" s="1" t="s">
        <v>56</v>
      </c>
      <c r="D7" s="21">
        <v>3</v>
      </c>
      <c r="E7" s="6">
        <v>200500</v>
      </c>
      <c r="F7" s="6">
        <f t="shared" si="0"/>
        <v>601500</v>
      </c>
    </row>
    <row r="8" spans="1:6" ht="18" x14ac:dyDescent="0.45">
      <c r="A8" s="2" t="s">
        <v>94</v>
      </c>
      <c r="B8" s="2" t="s">
        <v>95</v>
      </c>
      <c r="C8" s="1" t="s">
        <v>56</v>
      </c>
      <c r="D8" s="21">
        <v>3</v>
      </c>
      <c r="E8" s="6">
        <v>2036000</v>
      </c>
      <c r="F8" s="6">
        <f t="shared" si="0"/>
        <v>6108000</v>
      </c>
    </row>
    <row r="9" spans="1:6" ht="18" x14ac:dyDescent="0.45">
      <c r="A9" s="2" t="s">
        <v>96</v>
      </c>
      <c r="B9" s="2" t="s">
        <v>97</v>
      </c>
      <c r="C9" s="1" t="s">
        <v>56</v>
      </c>
      <c r="D9" s="2">
        <v>0</v>
      </c>
      <c r="E9" s="6">
        <v>2443000</v>
      </c>
      <c r="F9" s="6">
        <f t="shared" si="0"/>
        <v>0</v>
      </c>
    </row>
    <row r="10" spans="1:6" ht="18" x14ac:dyDescent="0.45">
      <c r="A10" s="2" t="s">
        <v>98</v>
      </c>
      <c r="B10" s="2" t="s">
        <v>99</v>
      </c>
      <c r="C10" s="1" t="s">
        <v>56</v>
      </c>
      <c r="D10" s="2">
        <v>0</v>
      </c>
      <c r="E10" s="6">
        <v>125500</v>
      </c>
      <c r="F10" s="6">
        <f t="shared" si="0"/>
        <v>0</v>
      </c>
    </row>
    <row r="11" spans="1:6" ht="18" x14ac:dyDescent="0.45">
      <c r="A11" s="2" t="s">
        <v>100</v>
      </c>
      <c r="B11" s="2" t="s">
        <v>101</v>
      </c>
      <c r="C11" s="1" t="s">
        <v>56</v>
      </c>
      <c r="D11" s="21">
        <v>3</v>
      </c>
      <c r="E11" s="6">
        <v>626500</v>
      </c>
      <c r="F11" s="6">
        <f t="shared" si="0"/>
        <v>1879500</v>
      </c>
    </row>
    <row r="12" spans="1:6" ht="18" x14ac:dyDescent="0.45">
      <c r="A12" s="2" t="s">
        <v>102</v>
      </c>
      <c r="B12" s="2" t="s">
        <v>103</v>
      </c>
      <c r="C12" s="1" t="s">
        <v>56</v>
      </c>
      <c r="D12" s="2"/>
      <c r="E12" s="6">
        <v>1253000</v>
      </c>
      <c r="F12" s="6">
        <f t="shared" si="0"/>
        <v>0</v>
      </c>
    </row>
    <row r="13" spans="1:6" ht="18" x14ac:dyDescent="0.45">
      <c r="A13" s="2" t="s">
        <v>104</v>
      </c>
      <c r="B13" s="2" t="s">
        <v>105</v>
      </c>
      <c r="C13" s="1" t="s">
        <v>56</v>
      </c>
      <c r="D13" s="21">
        <v>8</v>
      </c>
      <c r="E13" s="6">
        <v>340000</v>
      </c>
      <c r="F13" s="6">
        <f t="shared" si="0"/>
        <v>2720000</v>
      </c>
    </row>
    <row r="14" spans="1:6" ht="18" x14ac:dyDescent="0.45">
      <c r="A14" s="2" t="s">
        <v>106</v>
      </c>
      <c r="B14" s="2" t="s">
        <v>107</v>
      </c>
      <c r="C14" s="1" t="s">
        <v>56</v>
      </c>
      <c r="D14" s="2">
        <v>0</v>
      </c>
      <c r="E14" s="6">
        <v>741000</v>
      </c>
      <c r="F14" s="6">
        <f t="shared" si="0"/>
        <v>0</v>
      </c>
    </row>
    <row r="15" spans="1:6" ht="18" x14ac:dyDescent="0.45">
      <c r="A15" s="2" t="s">
        <v>108</v>
      </c>
      <c r="B15" s="2" t="s">
        <v>109</v>
      </c>
      <c r="C15" s="1" t="s">
        <v>56</v>
      </c>
      <c r="D15" s="21">
        <v>30</v>
      </c>
      <c r="E15" s="6">
        <v>38600</v>
      </c>
      <c r="F15" s="6">
        <f t="shared" si="0"/>
        <v>1158000</v>
      </c>
    </row>
    <row r="16" spans="1:6" ht="18" x14ac:dyDescent="0.45">
      <c r="A16" s="2" t="s">
        <v>110</v>
      </c>
      <c r="B16" s="2" t="s">
        <v>111</v>
      </c>
      <c r="C16" s="1" t="s">
        <v>49</v>
      </c>
      <c r="D16" s="19">
        <v>8</v>
      </c>
      <c r="E16" s="6">
        <v>504000</v>
      </c>
      <c r="F16" s="6">
        <f t="shared" si="0"/>
        <v>4032000</v>
      </c>
    </row>
    <row r="17" spans="1:6" ht="18" x14ac:dyDescent="0.45">
      <c r="A17" s="2" t="s">
        <v>112</v>
      </c>
      <c r="B17" s="2" t="s">
        <v>113</v>
      </c>
      <c r="C17" s="1" t="s">
        <v>49</v>
      </c>
      <c r="D17" s="2">
        <v>0</v>
      </c>
      <c r="E17" s="6">
        <v>336000</v>
      </c>
      <c r="F17" s="6">
        <f t="shared" si="0"/>
        <v>0</v>
      </c>
    </row>
    <row r="18" spans="1:6" ht="18" x14ac:dyDescent="0.45">
      <c r="A18" s="2" t="s">
        <v>114</v>
      </c>
      <c r="B18" s="2" t="s">
        <v>115</v>
      </c>
      <c r="C18" s="1" t="s">
        <v>49</v>
      </c>
      <c r="D18" s="19">
        <v>4</v>
      </c>
      <c r="E18" s="6">
        <v>1029000</v>
      </c>
      <c r="F18" s="6">
        <f t="shared" si="0"/>
        <v>4116000</v>
      </c>
    </row>
    <row r="19" spans="1:6" ht="18" x14ac:dyDescent="0.45">
      <c r="A19" s="2" t="s">
        <v>116</v>
      </c>
      <c r="B19" s="2" t="s">
        <v>117</v>
      </c>
      <c r="C19" s="1" t="s">
        <v>49</v>
      </c>
      <c r="D19" s="2">
        <v>0</v>
      </c>
      <c r="E19" s="6">
        <v>429000</v>
      </c>
      <c r="F19" s="6">
        <f t="shared" si="0"/>
        <v>0</v>
      </c>
    </row>
    <row r="20" spans="1:6" ht="18" x14ac:dyDescent="0.45">
      <c r="A20" s="2" t="s">
        <v>118</v>
      </c>
      <c r="B20" s="2" t="s">
        <v>119</v>
      </c>
      <c r="C20" s="1" t="s">
        <v>49</v>
      </c>
      <c r="D20" s="2">
        <v>0</v>
      </c>
      <c r="E20" s="6">
        <v>336000</v>
      </c>
      <c r="F20" s="6">
        <f t="shared" si="0"/>
        <v>0</v>
      </c>
    </row>
    <row r="21" spans="1:6" ht="18" x14ac:dyDescent="0.45">
      <c r="A21" s="2" t="s">
        <v>120</v>
      </c>
      <c r="B21" s="2" t="s">
        <v>121</v>
      </c>
      <c r="C21" s="1" t="s">
        <v>49</v>
      </c>
      <c r="D21" s="2">
        <v>0</v>
      </c>
      <c r="E21" s="6">
        <v>773000</v>
      </c>
      <c r="F21" s="6">
        <f t="shared" si="0"/>
        <v>0</v>
      </c>
    </row>
    <row r="22" spans="1:6" ht="18" x14ac:dyDescent="0.45">
      <c r="A22" s="2" t="s">
        <v>122</v>
      </c>
      <c r="B22" s="2" t="s">
        <v>123</v>
      </c>
      <c r="C22" s="1" t="s">
        <v>49</v>
      </c>
      <c r="D22" s="2">
        <v>0</v>
      </c>
      <c r="E22" s="6">
        <v>531000</v>
      </c>
      <c r="F22" s="6">
        <f t="shared" si="0"/>
        <v>0</v>
      </c>
    </row>
    <row r="23" spans="1:6" ht="18" x14ac:dyDescent="0.45">
      <c r="A23" s="2" t="s">
        <v>124</v>
      </c>
      <c r="B23" s="2" t="s">
        <v>125</v>
      </c>
      <c r="C23" s="1" t="s">
        <v>49</v>
      </c>
      <c r="D23" s="2">
        <v>0</v>
      </c>
      <c r="E23" s="6">
        <v>504000</v>
      </c>
      <c r="F23" s="6">
        <f t="shared" si="0"/>
        <v>0</v>
      </c>
    </row>
    <row r="24" spans="1:6" ht="18" x14ac:dyDescent="0.45">
      <c r="A24" s="2" t="s">
        <v>126</v>
      </c>
      <c r="B24" s="2" t="s">
        <v>127</v>
      </c>
      <c r="C24" s="1" t="s">
        <v>49</v>
      </c>
      <c r="D24" s="2">
        <v>0</v>
      </c>
      <c r="E24" s="6">
        <v>85800</v>
      </c>
      <c r="F24" s="6">
        <f t="shared" si="0"/>
        <v>0</v>
      </c>
    </row>
    <row r="25" spans="1:6" ht="18" x14ac:dyDescent="0.45">
      <c r="A25" s="2" t="s">
        <v>128</v>
      </c>
      <c r="B25" s="2" t="s">
        <v>129</v>
      </c>
      <c r="C25" s="1" t="s">
        <v>49</v>
      </c>
      <c r="D25" s="2">
        <v>0</v>
      </c>
      <c r="E25" s="6">
        <v>437000</v>
      </c>
      <c r="F25" s="6">
        <f t="shared" si="0"/>
        <v>0</v>
      </c>
    </row>
    <row r="26" spans="1:6" ht="18" x14ac:dyDescent="0.45">
      <c r="A26" s="2" t="s">
        <v>130</v>
      </c>
      <c r="B26" s="2" t="s">
        <v>131</v>
      </c>
      <c r="C26" s="1" t="s">
        <v>132</v>
      </c>
      <c r="D26" s="15">
        <v>40</v>
      </c>
      <c r="E26" s="6">
        <v>256000</v>
      </c>
      <c r="F26" s="6">
        <f t="shared" si="0"/>
        <v>10240000</v>
      </c>
    </row>
    <row r="27" spans="1:6" ht="18" x14ac:dyDescent="0.45">
      <c r="A27" s="2" t="s">
        <v>133</v>
      </c>
      <c r="B27" s="2" t="s">
        <v>134</v>
      </c>
      <c r="C27" s="1" t="s">
        <v>132</v>
      </c>
      <c r="D27" s="2"/>
      <c r="E27" s="6">
        <v>837000</v>
      </c>
      <c r="F27" s="6">
        <f t="shared" si="0"/>
        <v>0</v>
      </c>
    </row>
    <row r="28" spans="1:6" ht="18" x14ac:dyDescent="0.45">
      <c r="A28" s="2" t="s">
        <v>135</v>
      </c>
      <c r="B28" s="2" t="s">
        <v>136</v>
      </c>
      <c r="C28" s="1" t="s">
        <v>132</v>
      </c>
      <c r="D28" s="2"/>
      <c r="E28" s="6">
        <v>838000</v>
      </c>
      <c r="F28" s="6">
        <f t="shared" si="0"/>
        <v>0</v>
      </c>
    </row>
    <row r="29" spans="1:6" ht="18" x14ac:dyDescent="0.45">
      <c r="A29" s="2" t="s">
        <v>137</v>
      </c>
      <c r="B29" s="2" t="s">
        <v>138</v>
      </c>
      <c r="C29" s="1" t="s">
        <v>132</v>
      </c>
      <c r="D29" s="17">
        <v>4</v>
      </c>
      <c r="E29" s="6">
        <v>1068000</v>
      </c>
      <c r="F29" s="6">
        <f t="shared" si="0"/>
        <v>4272000</v>
      </c>
    </row>
    <row r="30" spans="1:6" ht="18" x14ac:dyDescent="0.45">
      <c r="A30" s="2" t="s">
        <v>139</v>
      </c>
      <c r="B30" s="2" t="s">
        <v>140</v>
      </c>
      <c r="C30" s="1" t="s">
        <v>132</v>
      </c>
      <c r="D30" s="2">
        <v>0</v>
      </c>
      <c r="E30" s="6">
        <v>911000</v>
      </c>
      <c r="F30" s="6">
        <f t="shared" si="0"/>
        <v>0</v>
      </c>
    </row>
    <row r="31" spans="1:6" ht="18" x14ac:dyDescent="0.45">
      <c r="A31" s="2" t="s">
        <v>141</v>
      </c>
      <c r="B31" s="2" t="s">
        <v>142</v>
      </c>
      <c r="C31" s="1" t="s">
        <v>132</v>
      </c>
      <c r="D31" s="2"/>
      <c r="E31" s="6">
        <v>513000</v>
      </c>
      <c r="F31" s="6">
        <f t="shared" si="0"/>
        <v>0</v>
      </c>
    </row>
    <row r="32" spans="1:6" ht="18" x14ac:dyDescent="0.45">
      <c r="A32" s="2" t="s">
        <v>143</v>
      </c>
      <c r="B32" s="2" t="s">
        <v>144</v>
      </c>
      <c r="C32" s="1" t="s">
        <v>15</v>
      </c>
      <c r="D32" s="19">
        <v>8</v>
      </c>
      <c r="E32" s="6">
        <v>477500</v>
      </c>
      <c r="F32" s="6">
        <f t="shared" si="0"/>
        <v>3820000</v>
      </c>
    </row>
    <row r="33" spans="1:6" ht="18" x14ac:dyDescent="0.45">
      <c r="A33" s="2" t="s">
        <v>145</v>
      </c>
      <c r="B33" s="2" t="s">
        <v>146</v>
      </c>
      <c r="C33" s="1" t="s">
        <v>56</v>
      </c>
      <c r="D33" s="21">
        <v>20</v>
      </c>
      <c r="E33" s="6">
        <v>621000</v>
      </c>
      <c r="F33" s="6">
        <f t="shared" si="0"/>
        <v>12420000</v>
      </c>
    </row>
    <row r="34" spans="1:6" ht="18" x14ac:dyDescent="0.45">
      <c r="A34" s="2" t="s">
        <v>147</v>
      </c>
      <c r="B34" s="2" t="s">
        <v>148</v>
      </c>
      <c r="C34" s="1" t="s">
        <v>56</v>
      </c>
      <c r="D34" s="2">
        <v>0</v>
      </c>
      <c r="E34" s="6">
        <v>525500</v>
      </c>
      <c r="F34" s="6">
        <f t="shared" si="0"/>
        <v>0</v>
      </c>
    </row>
    <row r="35" spans="1:6" ht="18" x14ac:dyDescent="0.45">
      <c r="A35" s="2" t="s">
        <v>149</v>
      </c>
      <c r="B35" s="2" t="s">
        <v>150</v>
      </c>
      <c r="C35" s="1" t="s">
        <v>56</v>
      </c>
      <c r="D35" s="15">
        <v>20</v>
      </c>
      <c r="E35" s="6">
        <v>430000</v>
      </c>
      <c r="F35" s="6">
        <f t="shared" si="0"/>
        <v>8600000</v>
      </c>
    </row>
    <row r="36" spans="1:6" ht="18" x14ac:dyDescent="0.45">
      <c r="A36" s="2" t="s">
        <v>151</v>
      </c>
      <c r="B36" s="2" t="s">
        <v>152</v>
      </c>
      <c r="C36" s="1" t="s">
        <v>56</v>
      </c>
      <c r="D36" s="2">
        <v>0</v>
      </c>
      <c r="E36" s="6">
        <v>688000</v>
      </c>
      <c r="F36" s="6">
        <f t="shared" si="0"/>
        <v>0</v>
      </c>
    </row>
    <row r="37" spans="1:6" ht="18" x14ac:dyDescent="0.45">
      <c r="A37" s="2" t="s">
        <v>153</v>
      </c>
      <c r="B37" s="2" t="s">
        <v>154</v>
      </c>
      <c r="C37" s="1" t="s">
        <v>56</v>
      </c>
      <c r="D37" s="17">
        <v>4</v>
      </c>
      <c r="E37" s="6">
        <v>2149000</v>
      </c>
      <c r="F37" s="6">
        <f t="shared" si="0"/>
        <v>8596000</v>
      </c>
    </row>
    <row r="38" spans="1:6" ht="18" x14ac:dyDescent="0.45">
      <c r="A38" s="2" t="s">
        <v>155</v>
      </c>
      <c r="B38" s="2" t="s">
        <v>156</v>
      </c>
      <c r="C38" s="1" t="s">
        <v>56</v>
      </c>
      <c r="D38" s="21">
        <v>1</v>
      </c>
      <c r="E38" s="6">
        <v>85800</v>
      </c>
      <c r="F38" s="6">
        <f t="shared" si="0"/>
        <v>85800</v>
      </c>
    </row>
    <row r="39" spans="1:6" ht="18" x14ac:dyDescent="0.45">
      <c r="A39" s="2" t="s">
        <v>157</v>
      </c>
      <c r="B39" s="2" t="s">
        <v>158</v>
      </c>
      <c r="C39" s="1" t="s">
        <v>56</v>
      </c>
      <c r="D39" s="21">
        <v>1</v>
      </c>
      <c r="E39" s="6">
        <v>171500</v>
      </c>
      <c r="F39" s="6">
        <f t="shared" si="0"/>
        <v>171500</v>
      </c>
    </row>
    <row r="40" spans="1:6" ht="18" x14ac:dyDescent="0.45">
      <c r="A40" s="2" t="s">
        <v>159</v>
      </c>
      <c r="B40" s="2" t="s">
        <v>160</v>
      </c>
      <c r="C40" s="1" t="s">
        <v>56</v>
      </c>
      <c r="D40" s="2"/>
      <c r="E40" s="6">
        <v>789000</v>
      </c>
      <c r="F40" s="6">
        <f t="shared" si="0"/>
        <v>0</v>
      </c>
    </row>
    <row r="41" spans="1:6" ht="18" x14ac:dyDescent="0.45">
      <c r="A41" s="2" t="s">
        <v>161</v>
      </c>
      <c r="B41" s="2" t="s">
        <v>162</v>
      </c>
      <c r="C41" s="1" t="s">
        <v>163</v>
      </c>
      <c r="D41" s="2"/>
      <c r="E41" s="6">
        <v>137000</v>
      </c>
      <c r="F41" s="6">
        <f t="shared" si="0"/>
        <v>0</v>
      </c>
    </row>
    <row r="42" spans="1:6" ht="18" x14ac:dyDescent="0.45">
      <c r="A42" s="2" t="s">
        <v>164</v>
      </c>
      <c r="B42" s="2" t="s">
        <v>165</v>
      </c>
      <c r="C42" s="1" t="s">
        <v>81</v>
      </c>
      <c r="D42" s="2">
        <v>0</v>
      </c>
      <c r="E42" s="6">
        <v>12200</v>
      </c>
      <c r="F42" s="6">
        <f t="shared" si="0"/>
        <v>0</v>
      </c>
    </row>
    <row r="43" spans="1:6" ht="18" x14ac:dyDescent="0.45">
      <c r="A43" s="2" t="s">
        <v>166</v>
      </c>
      <c r="B43" s="2" t="s">
        <v>167</v>
      </c>
      <c r="C43" s="1" t="s">
        <v>81</v>
      </c>
      <c r="D43" s="2">
        <v>0</v>
      </c>
      <c r="E43" s="6">
        <v>21500</v>
      </c>
      <c r="F43" s="6">
        <f t="shared" si="0"/>
        <v>0</v>
      </c>
    </row>
    <row r="44" spans="1:6" ht="18" x14ac:dyDescent="0.45">
      <c r="A44" s="2" t="s">
        <v>168</v>
      </c>
      <c r="B44" s="2" t="s">
        <v>169</v>
      </c>
      <c r="C44" s="1" t="s">
        <v>170</v>
      </c>
      <c r="D44" s="2"/>
      <c r="E44" s="6">
        <v>15</v>
      </c>
      <c r="F44" s="6">
        <f t="shared" si="0"/>
        <v>0</v>
      </c>
    </row>
    <row r="45" spans="1:6" ht="18" x14ac:dyDescent="0.45">
      <c r="A45" s="2" t="s">
        <v>171</v>
      </c>
      <c r="B45" s="2" t="s">
        <v>172</v>
      </c>
      <c r="C45" s="1" t="s">
        <v>56</v>
      </c>
      <c r="D45" s="2"/>
      <c r="E45" s="6">
        <v>170000</v>
      </c>
      <c r="F45" s="6">
        <f t="shared" si="0"/>
        <v>0</v>
      </c>
    </row>
    <row r="46" spans="1:6" ht="18" x14ac:dyDescent="0.45">
      <c r="A46" s="2" t="s">
        <v>173</v>
      </c>
      <c r="B46" s="2" t="s">
        <v>174</v>
      </c>
      <c r="C46" s="1" t="s">
        <v>56</v>
      </c>
      <c r="D46" s="2"/>
      <c r="E46" s="6">
        <v>144500</v>
      </c>
      <c r="F46" s="6">
        <f t="shared" si="0"/>
        <v>0</v>
      </c>
    </row>
    <row r="47" spans="1:6" ht="18" x14ac:dyDescent="0.45">
      <c r="A47" s="2" t="s">
        <v>175</v>
      </c>
      <c r="B47" s="2" t="s">
        <v>176</v>
      </c>
      <c r="C47" s="1" t="s">
        <v>56</v>
      </c>
      <c r="D47" s="2">
        <v>0</v>
      </c>
      <c r="E47" s="6">
        <v>3264000</v>
      </c>
      <c r="F47" s="6">
        <f t="shared" si="0"/>
        <v>0</v>
      </c>
    </row>
    <row r="48" spans="1:6" ht="18" x14ac:dyDescent="0.45">
      <c r="A48" s="2" t="s">
        <v>177</v>
      </c>
      <c r="B48" s="2" t="s">
        <v>178</v>
      </c>
      <c r="C48" s="1" t="s">
        <v>179</v>
      </c>
      <c r="D48" s="2">
        <v>0</v>
      </c>
      <c r="E48" s="6">
        <v>5900</v>
      </c>
      <c r="F48" s="6">
        <f t="shared" si="0"/>
        <v>0</v>
      </c>
    </row>
    <row r="49" spans="1:6" ht="18" x14ac:dyDescent="0.45">
      <c r="A49" s="2" t="s">
        <v>180</v>
      </c>
      <c r="B49" s="2" t="s">
        <v>181</v>
      </c>
      <c r="C49" s="1" t="s">
        <v>81</v>
      </c>
      <c r="D49" s="2">
        <v>0</v>
      </c>
      <c r="E49" s="6">
        <v>456500</v>
      </c>
      <c r="F49" s="6">
        <f t="shared" si="0"/>
        <v>0</v>
      </c>
    </row>
    <row r="50" spans="1:6" ht="18" x14ac:dyDescent="0.45">
      <c r="A50" s="2" t="s">
        <v>182</v>
      </c>
      <c r="B50" s="2" t="s">
        <v>183</v>
      </c>
      <c r="C50" s="1" t="s">
        <v>81</v>
      </c>
      <c r="D50" s="2">
        <v>0</v>
      </c>
      <c r="E50" s="6">
        <v>1176000</v>
      </c>
      <c r="F50" s="6">
        <f t="shared" si="0"/>
        <v>0</v>
      </c>
    </row>
    <row r="51" spans="1:6" ht="18" x14ac:dyDescent="0.45">
      <c r="A51" s="2" t="s">
        <v>184</v>
      </c>
      <c r="B51" s="2" t="s">
        <v>185</v>
      </c>
      <c r="C51" s="1" t="s">
        <v>81</v>
      </c>
      <c r="D51" s="21">
        <v>30</v>
      </c>
      <c r="E51" s="6">
        <v>407500</v>
      </c>
      <c r="F51" s="6">
        <f t="shared" si="0"/>
        <v>12225000</v>
      </c>
    </row>
    <row r="52" spans="1:6" ht="18" x14ac:dyDescent="0.45">
      <c r="A52" s="2" t="s">
        <v>186</v>
      </c>
      <c r="B52" s="2" t="s">
        <v>187</v>
      </c>
      <c r="C52" s="1" t="s">
        <v>56</v>
      </c>
      <c r="D52" s="2">
        <v>0</v>
      </c>
      <c r="E52" s="6">
        <v>2961000</v>
      </c>
      <c r="F52" s="6">
        <f t="shared" si="0"/>
        <v>0</v>
      </c>
    </row>
    <row r="53" spans="1:6" ht="18" x14ac:dyDescent="0.45">
      <c r="A53" s="2" t="s">
        <v>188</v>
      </c>
      <c r="B53" s="2" t="s">
        <v>189</v>
      </c>
      <c r="C53" s="1" t="s">
        <v>179</v>
      </c>
      <c r="D53" s="2">
        <v>0</v>
      </c>
      <c r="E53" s="6">
        <v>377000</v>
      </c>
      <c r="F53" s="6">
        <f t="shared" si="0"/>
        <v>0</v>
      </c>
    </row>
    <row r="54" spans="1:6" ht="18" x14ac:dyDescent="0.45">
      <c r="A54" s="2" t="s">
        <v>190</v>
      </c>
      <c r="B54" s="2" t="s">
        <v>191</v>
      </c>
      <c r="C54" s="1" t="s">
        <v>192</v>
      </c>
      <c r="D54" s="2"/>
      <c r="E54" s="6">
        <v>878500</v>
      </c>
      <c r="F54" s="6">
        <f t="shared" si="0"/>
        <v>0</v>
      </c>
    </row>
    <row r="55" spans="1:6" ht="18" x14ac:dyDescent="0.45">
      <c r="A55" s="2" t="s">
        <v>193</v>
      </c>
      <c r="B55" s="2" t="s">
        <v>194</v>
      </c>
      <c r="C55" s="1" t="s">
        <v>56</v>
      </c>
      <c r="D55" s="2">
        <v>0</v>
      </c>
      <c r="E55" s="6">
        <v>582000</v>
      </c>
      <c r="F55" s="6">
        <f t="shared" si="0"/>
        <v>0</v>
      </c>
    </row>
    <row r="56" spans="1:6" ht="18" x14ac:dyDescent="0.45">
      <c r="A56" s="2" t="s">
        <v>195</v>
      </c>
      <c r="B56" s="2" t="s">
        <v>196</v>
      </c>
      <c r="C56" s="1" t="s">
        <v>56</v>
      </c>
      <c r="D56" s="2"/>
      <c r="E56" s="6">
        <v>764500</v>
      </c>
      <c r="F56" s="6">
        <f t="shared" si="0"/>
        <v>0</v>
      </c>
    </row>
    <row r="57" spans="1:6" ht="18" x14ac:dyDescent="0.45">
      <c r="A57" s="2" t="s">
        <v>197</v>
      </c>
      <c r="B57" s="2" t="s">
        <v>198</v>
      </c>
      <c r="C57" s="1" t="s">
        <v>199</v>
      </c>
      <c r="D57" s="2"/>
      <c r="E57" s="6">
        <v>34100</v>
      </c>
      <c r="F57" s="6">
        <f t="shared" si="0"/>
        <v>0</v>
      </c>
    </row>
    <row r="58" spans="1:6" ht="18" x14ac:dyDescent="0.45">
      <c r="A58" s="2" t="s">
        <v>200</v>
      </c>
      <c r="B58" s="2" t="s">
        <v>201</v>
      </c>
      <c r="C58" s="1" t="s">
        <v>56</v>
      </c>
      <c r="D58" s="2">
        <v>0</v>
      </c>
      <c r="E58" s="6">
        <v>893000</v>
      </c>
      <c r="F58" s="6">
        <f t="shared" si="0"/>
        <v>0</v>
      </c>
    </row>
    <row r="59" spans="1:6" ht="19.5" x14ac:dyDescent="0.5">
      <c r="E59" s="8" t="s">
        <v>610</v>
      </c>
      <c r="F59" s="7">
        <f>SUM(F2:F58)</f>
        <v>142734300</v>
      </c>
    </row>
  </sheetData>
  <pageMargins left="0.70866141732283472" right="0.70866141732283472" top="0.74803149606299213" bottom="0.74803149606299213"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rightToLeft="1" topLeftCell="A70" zoomScale="120" zoomScaleNormal="120" workbookViewId="0">
      <selection activeCell="D31" sqref="D31"/>
    </sheetView>
  </sheetViews>
  <sheetFormatPr defaultRowHeight="15" x14ac:dyDescent="0.25"/>
  <cols>
    <col min="2" max="2" width="74.42578125" customWidth="1"/>
    <col min="3" max="3" width="13" style="9" customWidth="1"/>
    <col min="4" max="4" width="13.42578125" style="9" customWidth="1"/>
    <col min="5" max="5" width="11.42578125" style="9" customWidth="1"/>
    <col min="6" max="6" width="17.42578125" style="9" customWidth="1"/>
    <col min="7" max="7" width="23.42578125" bestFit="1" customWidth="1"/>
  </cols>
  <sheetData>
    <row r="1" spans="1:6" ht="23.25" customHeight="1" x14ac:dyDescent="0.25">
      <c r="A1" s="4" t="s">
        <v>0</v>
      </c>
      <c r="B1" s="4" t="s">
        <v>1</v>
      </c>
      <c r="C1" s="4" t="s">
        <v>2</v>
      </c>
      <c r="D1" s="4" t="s">
        <v>608</v>
      </c>
      <c r="E1" s="4" t="s">
        <v>3</v>
      </c>
      <c r="F1" s="5" t="s">
        <v>609</v>
      </c>
    </row>
    <row r="2" spans="1:6" ht="18" x14ac:dyDescent="0.45">
      <c r="A2" s="2" t="s">
        <v>202</v>
      </c>
      <c r="B2" s="2" t="s">
        <v>203</v>
      </c>
      <c r="C2" s="1" t="s">
        <v>56</v>
      </c>
      <c r="D2" s="22">
        <v>100</v>
      </c>
      <c r="E2" s="6">
        <v>910000</v>
      </c>
      <c r="F2" s="6">
        <f>D2*E2</f>
        <v>91000000</v>
      </c>
    </row>
    <row r="3" spans="1:6" ht="18" x14ac:dyDescent="0.45">
      <c r="A3" s="2" t="s">
        <v>204</v>
      </c>
      <c r="B3" s="2" t="s">
        <v>205</v>
      </c>
      <c r="C3" s="1" t="s">
        <v>56</v>
      </c>
      <c r="D3" s="22">
        <v>60</v>
      </c>
      <c r="E3" s="6">
        <v>1533000</v>
      </c>
      <c r="F3" s="6">
        <f t="shared" ref="F3:F66" si="0">D3*E3</f>
        <v>91980000</v>
      </c>
    </row>
    <row r="4" spans="1:6" ht="18" x14ac:dyDescent="0.45">
      <c r="A4" s="2" t="s">
        <v>206</v>
      </c>
      <c r="B4" s="2" t="s">
        <v>207</v>
      </c>
      <c r="C4" s="1" t="s">
        <v>56</v>
      </c>
      <c r="D4" s="22">
        <v>15</v>
      </c>
      <c r="E4" s="6">
        <v>2025000</v>
      </c>
      <c r="F4" s="6">
        <f t="shared" si="0"/>
        <v>30375000</v>
      </c>
    </row>
    <row r="5" spans="1:6" ht="18" x14ac:dyDescent="0.45">
      <c r="A5" s="2" t="s">
        <v>208</v>
      </c>
      <c r="B5" s="2" t="s">
        <v>209</v>
      </c>
      <c r="C5" s="1" t="s">
        <v>56</v>
      </c>
      <c r="D5" s="22">
        <v>10</v>
      </c>
      <c r="E5" s="6">
        <v>2341000</v>
      </c>
      <c r="F5" s="6">
        <f t="shared" si="0"/>
        <v>23410000</v>
      </c>
    </row>
    <row r="6" spans="1:6" ht="18" x14ac:dyDescent="0.45">
      <c r="A6" s="2" t="s">
        <v>210</v>
      </c>
      <c r="B6" s="2" t="s">
        <v>211</v>
      </c>
      <c r="C6" s="1" t="s">
        <v>56</v>
      </c>
      <c r="D6" s="22">
        <v>2</v>
      </c>
      <c r="E6" s="6">
        <v>3409000</v>
      </c>
      <c r="F6" s="6">
        <f t="shared" si="0"/>
        <v>6818000</v>
      </c>
    </row>
    <row r="7" spans="1:6" ht="18" x14ac:dyDescent="0.45">
      <c r="A7" s="2" t="s">
        <v>212</v>
      </c>
      <c r="B7" s="2" t="s">
        <v>213</v>
      </c>
      <c r="C7" s="1" t="s">
        <v>56</v>
      </c>
      <c r="D7" s="22">
        <v>2</v>
      </c>
      <c r="E7" s="6">
        <v>3488000</v>
      </c>
      <c r="F7" s="6">
        <f t="shared" si="0"/>
        <v>6976000</v>
      </c>
    </row>
    <row r="8" spans="1:6" ht="18" x14ac:dyDescent="0.45">
      <c r="A8" s="2" t="s">
        <v>214</v>
      </c>
      <c r="B8" s="2" t="s">
        <v>215</v>
      </c>
      <c r="C8" s="1" t="s">
        <v>56</v>
      </c>
      <c r="D8" s="1"/>
      <c r="E8" s="6">
        <v>3691000</v>
      </c>
      <c r="F8" s="6">
        <f t="shared" si="0"/>
        <v>0</v>
      </c>
    </row>
    <row r="9" spans="1:6" ht="18" x14ac:dyDescent="0.45">
      <c r="A9" s="2" t="s">
        <v>216</v>
      </c>
      <c r="B9" s="2" t="s">
        <v>217</v>
      </c>
      <c r="C9" s="1" t="s">
        <v>56</v>
      </c>
      <c r="D9" s="1"/>
      <c r="E9" s="6">
        <v>4069000</v>
      </c>
      <c r="F9" s="6">
        <f t="shared" si="0"/>
        <v>0</v>
      </c>
    </row>
    <row r="10" spans="1:6" ht="18" x14ac:dyDescent="0.45">
      <c r="A10" s="2" t="s">
        <v>218</v>
      </c>
      <c r="B10" s="2" t="s">
        <v>219</v>
      </c>
      <c r="C10" s="1" t="s">
        <v>56</v>
      </c>
      <c r="D10" s="1"/>
      <c r="E10" s="6">
        <v>4951000</v>
      </c>
      <c r="F10" s="6">
        <f t="shared" si="0"/>
        <v>0</v>
      </c>
    </row>
    <row r="11" spans="1:6" ht="18" x14ac:dyDescent="0.45">
      <c r="A11" s="2" t="s">
        <v>220</v>
      </c>
      <c r="B11" s="2" t="s">
        <v>221</v>
      </c>
      <c r="C11" s="1" t="s">
        <v>56</v>
      </c>
      <c r="D11" s="1"/>
      <c r="E11" s="6">
        <v>5715000</v>
      </c>
      <c r="F11" s="6">
        <f t="shared" si="0"/>
        <v>0</v>
      </c>
    </row>
    <row r="12" spans="1:6" ht="18" x14ac:dyDescent="0.45">
      <c r="A12" s="2" t="s">
        <v>222</v>
      </c>
      <c r="B12" s="2" t="s">
        <v>223</v>
      </c>
      <c r="C12" s="1" t="s">
        <v>56</v>
      </c>
      <c r="D12" s="1"/>
      <c r="E12" s="6">
        <v>8366000</v>
      </c>
      <c r="F12" s="6">
        <f t="shared" si="0"/>
        <v>0</v>
      </c>
    </row>
    <row r="13" spans="1:6" ht="18" x14ac:dyDescent="0.45">
      <c r="A13" s="2" t="s">
        <v>224</v>
      </c>
      <c r="B13" s="2" t="s">
        <v>225</v>
      </c>
      <c r="C13" s="1" t="s">
        <v>56</v>
      </c>
      <c r="D13" s="1"/>
      <c r="E13" s="6">
        <v>11932000</v>
      </c>
      <c r="F13" s="6">
        <f t="shared" si="0"/>
        <v>0</v>
      </c>
    </row>
    <row r="14" spans="1:6" ht="18" x14ac:dyDescent="0.45">
      <c r="A14" s="2" t="s">
        <v>226</v>
      </c>
      <c r="B14" s="2" t="s">
        <v>227</v>
      </c>
      <c r="C14" s="1" t="s">
        <v>56</v>
      </c>
      <c r="D14" s="22">
        <v>1</v>
      </c>
      <c r="E14" s="6">
        <v>411500</v>
      </c>
      <c r="F14" s="6">
        <f t="shared" si="0"/>
        <v>411500</v>
      </c>
    </row>
    <row r="15" spans="1:6" ht="18" x14ac:dyDescent="0.45">
      <c r="A15" s="2" t="s">
        <v>228</v>
      </c>
      <c r="B15" s="2" t="s">
        <v>229</v>
      </c>
      <c r="C15" s="1" t="s">
        <v>56</v>
      </c>
      <c r="D15" s="22">
        <v>1</v>
      </c>
      <c r="E15" s="6">
        <v>524000</v>
      </c>
      <c r="F15" s="6">
        <f t="shared" si="0"/>
        <v>524000</v>
      </c>
    </row>
    <row r="16" spans="1:6" ht="18" x14ac:dyDescent="0.45">
      <c r="A16" s="2" t="s">
        <v>230</v>
      </c>
      <c r="B16" s="2" t="s">
        <v>231</v>
      </c>
      <c r="C16" s="1" t="s">
        <v>56</v>
      </c>
      <c r="D16" s="1">
        <v>0</v>
      </c>
      <c r="E16" s="6">
        <v>791000</v>
      </c>
      <c r="F16" s="6">
        <f t="shared" si="0"/>
        <v>0</v>
      </c>
    </row>
    <row r="17" spans="1:6" ht="18" x14ac:dyDescent="0.45">
      <c r="A17" s="2" t="s">
        <v>232</v>
      </c>
      <c r="B17" s="2" t="s">
        <v>233</v>
      </c>
      <c r="C17" s="1" t="s">
        <v>56</v>
      </c>
      <c r="D17" s="1">
        <v>0</v>
      </c>
      <c r="E17" s="6">
        <v>927500</v>
      </c>
      <c r="F17" s="6">
        <f t="shared" si="0"/>
        <v>0</v>
      </c>
    </row>
    <row r="18" spans="1:6" ht="18" x14ac:dyDescent="0.45">
      <c r="A18" s="2" t="s">
        <v>234</v>
      </c>
      <c r="B18" s="2" t="s">
        <v>235</v>
      </c>
      <c r="C18" s="1" t="s">
        <v>56</v>
      </c>
      <c r="D18" s="1"/>
      <c r="E18" s="6">
        <v>1237000</v>
      </c>
      <c r="F18" s="6">
        <f t="shared" si="0"/>
        <v>0</v>
      </c>
    </row>
    <row r="19" spans="1:6" ht="18" x14ac:dyDescent="0.45">
      <c r="A19" s="2" t="s">
        <v>236</v>
      </c>
      <c r="B19" s="2" t="s">
        <v>237</v>
      </c>
      <c r="C19" s="1" t="s">
        <v>56</v>
      </c>
      <c r="D19" s="1"/>
      <c r="E19" s="6">
        <v>1332000</v>
      </c>
      <c r="F19" s="6">
        <f t="shared" si="0"/>
        <v>0</v>
      </c>
    </row>
    <row r="20" spans="1:6" ht="18" x14ac:dyDescent="0.45">
      <c r="A20" s="2" t="s">
        <v>238</v>
      </c>
      <c r="B20" s="2" t="s">
        <v>239</v>
      </c>
      <c r="C20" s="1" t="s">
        <v>56</v>
      </c>
      <c r="D20" s="1"/>
      <c r="E20" s="6">
        <v>5843000</v>
      </c>
      <c r="F20" s="6">
        <f t="shared" si="0"/>
        <v>0</v>
      </c>
    </row>
    <row r="21" spans="1:6" ht="18" x14ac:dyDescent="0.45">
      <c r="A21" s="2" t="s">
        <v>240</v>
      </c>
      <c r="B21" s="2" t="s">
        <v>241</v>
      </c>
      <c r="C21" s="1" t="s">
        <v>56</v>
      </c>
      <c r="D21" s="1">
        <v>0</v>
      </c>
      <c r="E21" s="6">
        <v>1151000</v>
      </c>
      <c r="F21" s="6">
        <f t="shared" si="0"/>
        <v>0</v>
      </c>
    </row>
    <row r="22" spans="1:6" ht="18" x14ac:dyDescent="0.45">
      <c r="A22" s="2" t="s">
        <v>242</v>
      </c>
      <c r="B22" s="2" t="s">
        <v>243</v>
      </c>
      <c r="C22" s="1" t="s">
        <v>56</v>
      </c>
      <c r="D22" s="1"/>
      <c r="E22" s="6">
        <v>1764000</v>
      </c>
      <c r="F22" s="6">
        <f t="shared" si="0"/>
        <v>0</v>
      </c>
    </row>
    <row r="23" spans="1:6" ht="18" x14ac:dyDescent="0.45">
      <c r="A23" s="2" t="s">
        <v>244</v>
      </c>
      <c r="B23" s="2" t="s">
        <v>245</v>
      </c>
      <c r="C23" s="1" t="s">
        <v>56</v>
      </c>
      <c r="D23" s="22">
        <v>2</v>
      </c>
      <c r="E23" s="6">
        <v>2768000</v>
      </c>
      <c r="F23" s="6">
        <f t="shared" si="0"/>
        <v>5536000</v>
      </c>
    </row>
    <row r="24" spans="1:6" ht="18" x14ac:dyDescent="0.45">
      <c r="A24" s="2" t="s">
        <v>246</v>
      </c>
      <c r="B24" s="2" t="s">
        <v>247</v>
      </c>
      <c r="C24" s="1" t="s">
        <v>56</v>
      </c>
      <c r="D24" s="1">
        <v>0</v>
      </c>
      <c r="E24" s="6">
        <v>3984000</v>
      </c>
      <c r="F24" s="6">
        <f t="shared" si="0"/>
        <v>0</v>
      </c>
    </row>
    <row r="25" spans="1:6" ht="18" x14ac:dyDescent="0.45">
      <c r="A25" s="2" t="s">
        <v>248</v>
      </c>
      <c r="B25" s="2" t="s">
        <v>249</v>
      </c>
      <c r="C25" s="1" t="s">
        <v>56</v>
      </c>
      <c r="D25" s="22">
        <v>1</v>
      </c>
      <c r="E25" s="6">
        <v>5895000</v>
      </c>
      <c r="F25" s="6">
        <f t="shared" si="0"/>
        <v>5895000</v>
      </c>
    </row>
    <row r="26" spans="1:6" ht="18" x14ac:dyDescent="0.45">
      <c r="A26" s="2" t="s">
        <v>250</v>
      </c>
      <c r="B26" s="2" t="s">
        <v>251</v>
      </c>
      <c r="C26" s="1" t="s">
        <v>56</v>
      </c>
      <c r="D26" s="1"/>
      <c r="E26" s="6">
        <v>9113000</v>
      </c>
      <c r="F26" s="6">
        <f t="shared" si="0"/>
        <v>0</v>
      </c>
    </row>
    <row r="27" spans="1:6" ht="18" x14ac:dyDescent="0.45">
      <c r="A27" s="2" t="s">
        <v>252</v>
      </c>
      <c r="B27" s="2" t="s">
        <v>253</v>
      </c>
      <c r="C27" s="1" t="s">
        <v>56</v>
      </c>
      <c r="D27" s="1"/>
      <c r="E27" s="6">
        <v>12048000</v>
      </c>
      <c r="F27" s="6">
        <f t="shared" si="0"/>
        <v>0</v>
      </c>
    </row>
    <row r="28" spans="1:6" ht="18" x14ac:dyDescent="0.45">
      <c r="A28" s="2" t="s">
        <v>254</v>
      </c>
      <c r="B28" s="2" t="s">
        <v>255</v>
      </c>
      <c r="C28" s="1" t="s">
        <v>56</v>
      </c>
      <c r="D28" s="1"/>
      <c r="E28" s="6">
        <v>14568000</v>
      </c>
      <c r="F28" s="6">
        <f t="shared" si="0"/>
        <v>0</v>
      </c>
    </row>
    <row r="29" spans="1:6" ht="18" x14ac:dyDescent="0.45">
      <c r="A29" s="2" t="s">
        <v>256</v>
      </c>
      <c r="B29" s="2" t="s">
        <v>257</v>
      </c>
      <c r="C29" s="1" t="s">
        <v>56</v>
      </c>
      <c r="D29" s="1"/>
      <c r="E29" s="6">
        <v>18109000</v>
      </c>
      <c r="F29" s="6">
        <f t="shared" si="0"/>
        <v>0</v>
      </c>
    </row>
    <row r="30" spans="1:6" ht="18" x14ac:dyDescent="0.45">
      <c r="A30" s="2" t="s">
        <v>258</v>
      </c>
      <c r="B30" s="2" t="s">
        <v>259</v>
      </c>
      <c r="C30" s="1" t="s">
        <v>56</v>
      </c>
      <c r="D30" s="1"/>
      <c r="E30" s="6">
        <v>21854000</v>
      </c>
      <c r="F30" s="6">
        <f t="shared" si="0"/>
        <v>0</v>
      </c>
    </row>
    <row r="31" spans="1:6" ht="18" x14ac:dyDescent="0.45">
      <c r="A31" s="2" t="s">
        <v>260</v>
      </c>
      <c r="B31" s="2" t="s">
        <v>261</v>
      </c>
      <c r="C31" s="1" t="s">
        <v>56</v>
      </c>
      <c r="D31" s="1"/>
      <c r="E31" s="6">
        <v>27548000</v>
      </c>
      <c r="F31" s="6">
        <f t="shared" si="0"/>
        <v>0</v>
      </c>
    </row>
    <row r="32" spans="1:6" ht="18" x14ac:dyDescent="0.45">
      <c r="A32" s="2" t="s">
        <v>262</v>
      </c>
      <c r="B32" s="2" t="s">
        <v>263</v>
      </c>
      <c r="C32" s="1" t="s">
        <v>56</v>
      </c>
      <c r="D32" s="1"/>
      <c r="E32" s="6">
        <v>31961000</v>
      </c>
      <c r="F32" s="6">
        <f t="shared" si="0"/>
        <v>0</v>
      </c>
    </row>
    <row r="33" spans="1:8" ht="18" x14ac:dyDescent="0.45">
      <c r="A33" s="2" t="s">
        <v>264</v>
      </c>
      <c r="B33" s="2" t="s">
        <v>265</v>
      </c>
      <c r="C33" s="1" t="s">
        <v>56</v>
      </c>
      <c r="D33" s="1"/>
      <c r="E33" s="6">
        <v>37626000</v>
      </c>
      <c r="F33" s="6">
        <f t="shared" si="0"/>
        <v>0</v>
      </c>
    </row>
    <row r="34" spans="1:8" ht="36" x14ac:dyDescent="0.45">
      <c r="A34" s="2" t="s">
        <v>266</v>
      </c>
      <c r="B34" s="3" t="s">
        <v>267</v>
      </c>
      <c r="C34" s="1" t="s">
        <v>56</v>
      </c>
      <c r="D34" s="1"/>
      <c r="E34" s="6">
        <v>971500</v>
      </c>
      <c r="F34" s="6">
        <f t="shared" si="0"/>
        <v>0</v>
      </c>
    </row>
    <row r="35" spans="1:8" ht="18" x14ac:dyDescent="0.45">
      <c r="A35" s="2" t="s">
        <v>268</v>
      </c>
      <c r="B35" s="2" t="s">
        <v>269</v>
      </c>
      <c r="C35" s="1" t="s">
        <v>56</v>
      </c>
      <c r="D35" s="1"/>
      <c r="E35" s="6">
        <v>1673000</v>
      </c>
      <c r="F35" s="6">
        <f t="shared" si="0"/>
        <v>0</v>
      </c>
    </row>
    <row r="36" spans="1:8" ht="18" x14ac:dyDescent="0.45">
      <c r="A36" s="2" t="s">
        <v>270</v>
      </c>
      <c r="B36" s="2" t="s">
        <v>271</v>
      </c>
      <c r="C36" s="1" t="s">
        <v>56</v>
      </c>
      <c r="D36" s="1"/>
      <c r="E36" s="6">
        <v>2481000</v>
      </c>
      <c r="F36" s="6">
        <f t="shared" si="0"/>
        <v>0</v>
      </c>
    </row>
    <row r="37" spans="1:8" ht="18" x14ac:dyDescent="0.45">
      <c r="A37" s="2" t="s">
        <v>272</v>
      </c>
      <c r="B37" s="2" t="s">
        <v>273</v>
      </c>
      <c r="C37" s="1" t="s">
        <v>56</v>
      </c>
      <c r="D37" s="22">
        <v>3</v>
      </c>
      <c r="E37" s="6">
        <v>3751000</v>
      </c>
      <c r="F37" s="6">
        <f t="shared" si="0"/>
        <v>11253000</v>
      </c>
    </row>
    <row r="38" spans="1:8" ht="18" x14ac:dyDescent="0.45">
      <c r="A38" s="2" t="s">
        <v>274</v>
      </c>
      <c r="B38" s="2" t="s">
        <v>275</v>
      </c>
      <c r="C38" s="1" t="s">
        <v>56</v>
      </c>
      <c r="D38" s="22">
        <v>1</v>
      </c>
      <c r="E38" s="6">
        <v>5013000</v>
      </c>
      <c r="F38" s="6">
        <f t="shared" si="0"/>
        <v>5013000</v>
      </c>
      <c r="G38" t="s">
        <v>613</v>
      </c>
      <c r="H38" t="s">
        <v>614</v>
      </c>
    </row>
    <row r="39" spans="1:8" ht="18" x14ac:dyDescent="0.45">
      <c r="A39" s="2" t="s">
        <v>276</v>
      </c>
      <c r="B39" s="2" t="s">
        <v>277</v>
      </c>
      <c r="C39" s="1" t="s">
        <v>56</v>
      </c>
      <c r="D39" s="1"/>
      <c r="E39" s="6">
        <v>5509000</v>
      </c>
      <c r="F39" s="6">
        <f t="shared" si="0"/>
        <v>0</v>
      </c>
    </row>
    <row r="40" spans="1:8" ht="18" x14ac:dyDescent="0.45">
      <c r="A40" s="2" t="s">
        <v>278</v>
      </c>
      <c r="B40" s="2" t="s">
        <v>279</v>
      </c>
      <c r="C40" s="1" t="s">
        <v>56</v>
      </c>
      <c r="D40" s="1"/>
      <c r="E40" s="6">
        <v>6792000</v>
      </c>
      <c r="F40" s="6">
        <f t="shared" si="0"/>
        <v>0</v>
      </c>
    </row>
    <row r="41" spans="1:8" ht="18" x14ac:dyDescent="0.45">
      <c r="A41" s="2" t="s">
        <v>280</v>
      </c>
      <c r="B41" s="2" t="s">
        <v>281</v>
      </c>
      <c r="C41" s="1" t="s">
        <v>56</v>
      </c>
      <c r="D41" s="1"/>
      <c r="E41" s="6">
        <v>9029000</v>
      </c>
      <c r="F41" s="6">
        <f t="shared" si="0"/>
        <v>0</v>
      </c>
    </row>
    <row r="42" spans="1:8" ht="18" x14ac:dyDescent="0.45">
      <c r="A42" s="2" t="s">
        <v>282</v>
      </c>
      <c r="B42" s="2" t="s">
        <v>283</v>
      </c>
      <c r="C42" s="1" t="s">
        <v>56</v>
      </c>
      <c r="D42" s="1"/>
      <c r="E42" s="6">
        <v>10765000</v>
      </c>
      <c r="F42" s="6">
        <f t="shared" si="0"/>
        <v>0</v>
      </c>
    </row>
    <row r="43" spans="1:8" ht="18" x14ac:dyDescent="0.45">
      <c r="A43" s="2" t="s">
        <v>284</v>
      </c>
      <c r="B43" s="2" t="s">
        <v>285</v>
      </c>
      <c r="C43" s="1" t="s">
        <v>56</v>
      </c>
      <c r="D43" s="1"/>
      <c r="E43" s="6">
        <v>12912000</v>
      </c>
      <c r="F43" s="6">
        <f t="shared" si="0"/>
        <v>0</v>
      </c>
    </row>
    <row r="44" spans="1:8" ht="18" x14ac:dyDescent="0.45">
      <c r="A44" s="2" t="s">
        <v>286</v>
      </c>
      <c r="B44" s="2" t="s">
        <v>287</v>
      </c>
      <c r="C44" s="1" t="s">
        <v>56</v>
      </c>
      <c r="D44" s="1"/>
      <c r="E44" s="6">
        <v>15416000</v>
      </c>
      <c r="F44" s="6">
        <f t="shared" si="0"/>
        <v>0</v>
      </c>
    </row>
    <row r="45" spans="1:8" ht="18" x14ac:dyDescent="0.45">
      <c r="A45" s="2" t="s">
        <v>288</v>
      </c>
      <c r="B45" s="2" t="s">
        <v>289</v>
      </c>
      <c r="C45" s="1" t="s">
        <v>56</v>
      </c>
      <c r="D45" s="1"/>
      <c r="E45" s="6">
        <v>16110000</v>
      </c>
      <c r="F45" s="6">
        <f t="shared" si="0"/>
        <v>0</v>
      </c>
    </row>
    <row r="46" spans="1:8" ht="18" x14ac:dyDescent="0.45">
      <c r="A46" s="2" t="s">
        <v>290</v>
      </c>
      <c r="B46" s="2" t="s">
        <v>291</v>
      </c>
      <c r="C46" s="1" t="s">
        <v>56</v>
      </c>
      <c r="D46" s="1"/>
      <c r="E46" s="6">
        <v>20000000</v>
      </c>
      <c r="F46" s="6">
        <f t="shared" si="0"/>
        <v>0</v>
      </c>
    </row>
    <row r="47" spans="1:8" ht="18" x14ac:dyDescent="0.45">
      <c r="A47" s="2" t="s">
        <v>292</v>
      </c>
      <c r="B47" s="2" t="s">
        <v>293</v>
      </c>
      <c r="C47" s="1" t="s">
        <v>56</v>
      </c>
      <c r="D47" s="1"/>
      <c r="E47" s="6">
        <v>24297000</v>
      </c>
      <c r="F47" s="6">
        <f t="shared" si="0"/>
        <v>0</v>
      </c>
    </row>
    <row r="48" spans="1:8" ht="18" x14ac:dyDescent="0.45">
      <c r="A48" s="2" t="s">
        <v>294</v>
      </c>
      <c r="B48" s="2" t="s">
        <v>295</v>
      </c>
      <c r="C48" s="1" t="s">
        <v>56</v>
      </c>
      <c r="D48" s="1"/>
      <c r="E48" s="6">
        <v>28107000</v>
      </c>
      <c r="F48" s="6">
        <f t="shared" si="0"/>
        <v>0</v>
      </c>
    </row>
    <row r="49" spans="1:7" ht="18" x14ac:dyDescent="0.45">
      <c r="A49" s="2" t="s">
        <v>296</v>
      </c>
      <c r="B49" s="2" t="s">
        <v>297</v>
      </c>
      <c r="C49" s="1" t="s">
        <v>56</v>
      </c>
      <c r="D49" s="1"/>
      <c r="E49" s="6">
        <v>33412000</v>
      </c>
      <c r="F49" s="6">
        <f t="shared" si="0"/>
        <v>0</v>
      </c>
    </row>
    <row r="50" spans="1:7" ht="18" x14ac:dyDescent="0.45">
      <c r="A50" s="2" t="s">
        <v>298</v>
      </c>
      <c r="B50" s="2" t="s">
        <v>299</v>
      </c>
      <c r="C50" s="1" t="s">
        <v>56</v>
      </c>
      <c r="D50" s="1"/>
      <c r="E50" s="6">
        <v>1138000</v>
      </c>
      <c r="F50" s="6">
        <f t="shared" si="0"/>
        <v>0</v>
      </c>
    </row>
    <row r="51" spans="1:7" ht="18" x14ac:dyDescent="0.45">
      <c r="A51" s="2" t="s">
        <v>300</v>
      </c>
      <c r="B51" s="2" t="s">
        <v>301</v>
      </c>
      <c r="C51" s="1" t="s">
        <v>56</v>
      </c>
      <c r="D51" s="22">
        <v>5</v>
      </c>
      <c r="E51" s="6">
        <v>1760000</v>
      </c>
      <c r="F51" s="6">
        <f t="shared" si="0"/>
        <v>8800000</v>
      </c>
    </row>
    <row r="52" spans="1:7" ht="18" x14ac:dyDescent="0.45">
      <c r="A52" s="2" t="s">
        <v>302</v>
      </c>
      <c r="B52" s="2" t="s">
        <v>303</v>
      </c>
      <c r="C52" s="1" t="s">
        <v>56</v>
      </c>
      <c r="D52" s="1"/>
      <c r="E52" s="6">
        <v>2576000</v>
      </c>
      <c r="F52" s="6">
        <f t="shared" si="0"/>
        <v>0</v>
      </c>
    </row>
    <row r="53" spans="1:7" ht="18" x14ac:dyDescent="0.45">
      <c r="A53" s="2" t="s">
        <v>304</v>
      </c>
      <c r="B53" s="2" t="s">
        <v>305</v>
      </c>
      <c r="C53" s="1" t="s">
        <v>56</v>
      </c>
      <c r="D53" s="22">
        <v>1</v>
      </c>
      <c r="E53" s="6">
        <v>2910000</v>
      </c>
      <c r="F53" s="6">
        <f t="shared" si="0"/>
        <v>2910000</v>
      </c>
      <c r="G53" t="s">
        <v>612</v>
      </c>
    </row>
    <row r="54" spans="1:7" ht="18" x14ac:dyDescent="0.45">
      <c r="A54" s="2" t="s">
        <v>306</v>
      </c>
      <c r="B54" s="2" t="s">
        <v>307</v>
      </c>
      <c r="C54" s="1" t="s">
        <v>56</v>
      </c>
      <c r="D54" s="1"/>
      <c r="E54" s="6">
        <v>3322000</v>
      </c>
      <c r="F54" s="6">
        <f t="shared" si="0"/>
        <v>0</v>
      </c>
    </row>
    <row r="55" spans="1:7" ht="18" x14ac:dyDescent="0.45">
      <c r="A55" s="2" t="s">
        <v>308</v>
      </c>
      <c r="B55" s="2" t="s">
        <v>309</v>
      </c>
      <c r="C55" s="1" t="s">
        <v>56</v>
      </c>
      <c r="D55" s="1"/>
      <c r="E55" s="6">
        <v>4607000</v>
      </c>
      <c r="F55" s="6">
        <f t="shared" si="0"/>
        <v>0</v>
      </c>
    </row>
    <row r="56" spans="1:7" ht="18" x14ac:dyDescent="0.45">
      <c r="A56" s="2" t="s">
        <v>310</v>
      </c>
      <c r="B56" s="2" t="s">
        <v>311</v>
      </c>
      <c r="C56" s="1" t="s">
        <v>56</v>
      </c>
      <c r="D56" s="1"/>
      <c r="E56" s="6">
        <v>5024000</v>
      </c>
      <c r="F56" s="6">
        <f t="shared" si="0"/>
        <v>0</v>
      </c>
    </row>
    <row r="57" spans="1:7" ht="18" x14ac:dyDescent="0.45">
      <c r="A57" s="2" t="s">
        <v>312</v>
      </c>
      <c r="B57" s="2" t="s">
        <v>313</v>
      </c>
      <c r="C57" s="1" t="s">
        <v>56</v>
      </c>
      <c r="D57" s="1"/>
      <c r="E57" s="6">
        <v>6792000</v>
      </c>
      <c r="F57" s="6">
        <f t="shared" si="0"/>
        <v>0</v>
      </c>
    </row>
    <row r="58" spans="1:7" ht="18" x14ac:dyDescent="0.45">
      <c r="A58" s="2" t="s">
        <v>314</v>
      </c>
      <c r="B58" s="2" t="s">
        <v>315</v>
      </c>
      <c r="C58" s="1" t="s">
        <v>56</v>
      </c>
      <c r="D58" s="1"/>
      <c r="E58" s="6">
        <v>9345000</v>
      </c>
      <c r="F58" s="6">
        <f t="shared" si="0"/>
        <v>0</v>
      </c>
    </row>
    <row r="59" spans="1:7" ht="18" x14ac:dyDescent="0.45">
      <c r="A59" s="2" t="s">
        <v>316</v>
      </c>
      <c r="B59" s="2" t="s">
        <v>317</v>
      </c>
      <c r="C59" s="1" t="s">
        <v>56</v>
      </c>
      <c r="D59" s="1"/>
      <c r="E59" s="6">
        <v>11812000</v>
      </c>
      <c r="F59" s="6">
        <f t="shared" si="0"/>
        <v>0</v>
      </c>
    </row>
    <row r="60" spans="1:7" ht="18" x14ac:dyDescent="0.45">
      <c r="A60" s="2" t="s">
        <v>318</v>
      </c>
      <c r="B60" s="2" t="s">
        <v>319</v>
      </c>
      <c r="C60" s="1" t="s">
        <v>56</v>
      </c>
      <c r="D60" s="1"/>
      <c r="E60" s="6">
        <v>15732000</v>
      </c>
      <c r="F60" s="6">
        <f t="shared" si="0"/>
        <v>0</v>
      </c>
    </row>
    <row r="61" spans="1:7" ht="18" x14ac:dyDescent="0.45">
      <c r="A61" s="2" t="s">
        <v>320</v>
      </c>
      <c r="B61" s="2" t="s">
        <v>321</v>
      </c>
      <c r="C61" s="1" t="s">
        <v>56</v>
      </c>
      <c r="D61" s="1"/>
      <c r="E61" s="6">
        <v>16664000</v>
      </c>
      <c r="F61" s="6">
        <f t="shared" si="0"/>
        <v>0</v>
      </c>
    </row>
    <row r="62" spans="1:7" ht="18" x14ac:dyDescent="0.45">
      <c r="A62" s="2" t="s">
        <v>322</v>
      </c>
      <c r="B62" s="2" t="s">
        <v>323</v>
      </c>
      <c r="C62" s="1" t="s">
        <v>56</v>
      </c>
      <c r="D62" s="1"/>
      <c r="E62" s="6">
        <v>18986000</v>
      </c>
      <c r="F62" s="6">
        <f t="shared" si="0"/>
        <v>0</v>
      </c>
    </row>
    <row r="63" spans="1:7" ht="18" x14ac:dyDescent="0.45">
      <c r="A63" s="2" t="s">
        <v>324</v>
      </c>
      <c r="B63" s="2" t="s">
        <v>325</v>
      </c>
      <c r="C63" s="1" t="s">
        <v>56</v>
      </c>
      <c r="D63" s="1"/>
      <c r="E63" s="6">
        <v>23047000</v>
      </c>
      <c r="F63" s="6">
        <f t="shared" si="0"/>
        <v>0</v>
      </c>
    </row>
    <row r="64" spans="1:7" ht="18" x14ac:dyDescent="0.45">
      <c r="A64" s="2" t="s">
        <v>326</v>
      </c>
      <c r="B64" s="2" t="s">
        <v>327</v>
      </c>
      <c r="C64" s="1" t="s">
        <v>56</v>
      </c>
      <c r="D64" s="1"/>
      <c r="E64" s="6">
        <v>26506000</v>
      </c>
      <c r="F64" s="6">
        <f t="shared" si="0"/>
        <v>0</v>
      </c>
    </row>
    <row r="65" spans="1:7" ht="18" x14ac:dyDescent="0.45">
      <c r="A65" s="2" t="s">
        <v>328</v>
      </c>
      <c r="B65" s="2" t="s">
        <v>329</v>
      </c>
      <c r="C65" s="1" t="s">
        <v>56</v>
      </c>
      <c r="D65" s="1"/>
      <c r="E65" s="6">
        <v>30515000</v>
      </c>
      <c r="F65" s="6">
        <f t="shared" si="0"/>
        <v>0</v>
      </c>
    </row>
    <row r="66" spans="1:7" ht="18" x14ac:dyDescent="0.45">
      <c r="A66" s="2" t="s">
        <v>330</v>
      </c>
      <c r="B66" s="2" t="s">
        <v>331</v>
      </c>
      <c r="C66" s="1" t="s">
        <v>56</v>
      </c>
      <c r="D66" s="1"/>
      <c r="E66" s="6">
        <v>32816000</v>
      </c>
      <c r="F66" s="6">
        <f t="shared" si="0"/>
        <v>0</v>
      </c>
    </row>
    <row r="67" spans="1:7" ht="18" x14ac:dyDescent="0.45">
      <c r="A67" s="2" t="s">
        <v>332</v>
      </c>
      <c r="B67" s="2" t="s">
        <v>333</v>
      </c>
      <c r="C67" s="1" t="s">
        <v>179</v>
      </c>
      <c r="D67" s="1">
        <v>2</v>
      </c>
      <c r="E67" s="6">
        <v>36900</v>
      </c>
      <c r="F67" s="6">
        <f t="shared" ref="F67:F131" si="1">D67*E67</f>
        <v>73800</v>
      </c>
      <c r="G67" t="s">
        <v>615</v>
      </c>
    </row>
    <row r="68" spans="1:7" ht="35.25" customHeight="1" x14ac:dyDescent="0.45">
      <c r="A68" s="2" t="s">
        <v>334</v>
      </c>
      <c r="B68" s="3" t="s">
        <v>335</v>
      </c>
      <c r="C68" s="1" t="s">
        <v>179</v>
      </c>
      <c r="D68" s="1">
        <v>0</v>
      </c>
      <c r="E68" s="6">
        <v>8300</v>
      </c>
      <c r="F68" s="6">
        <f t="shared" si="1"/>
        <v>0</v>
      </c>
    </row>
    <row r="69" spans="1:7" ht="36" x14ac:dyDescent="0.45">
      <c r="A69" s="2" t="s">
        <v>336</v>
      </c>
      <c r="B69" s="3" t="s">
        <v>337</v>
      </c>
      <c r="C69" s="1" t="s">
        <v>69</v>
      </c>
      <c r="D69" s="1"/>
      <c r="E69" s="6">
        <v>72700</v>
      </c>
      <c r="F69" s="6">
        <f t="shared" si="1"/>
        <v>0</v>
      </c>
    </row>
    <row r="70" spans="1:7" ht="54" x14ac:dyDescent="0.45">
      <c r="A70" s="2" t="s">
        <v>338</v>
      </c>
      <c r="B70" s="3" t="s">
        <v>607</v>
      </c>
      <c r="C70" s="1" t="s">
        <v>179</v>
      </c>
      <c r="D70" s="1"/>
      <c r="E70" s="6">
        <v>459500</v>
      </c>
      <c r="F70" s="6">
        <f t="shared" si="1"/>
        <v>0</v>
      </c>
    </row>
    <row r="71" spans="1:7" ht="36" x14ac:dyDescent="0.45">
      <c r="A71" s="2" t="s">
        <v>339</v>
      </c>
      <c r="B71" s="3" t="s">
        <v>340</v>
      </c>
      <c r="C71" s="1" t="s">
        <v>179</v>
      </c>
      <c r="D71" s="1"/>
      <c r="E71" s="6">
        <v>2618000</v>
      </c>
      <c r="F71" s="6">
        <f t="shared" si="1"/>
        <v>0</v>
      </c>
    </row>
    <row r="72" spans="1:7" ht="18" x14ac:dyDescent="0.45">
      <c r="A72" s="2" t="s">
        <v>341</v>
      </c>
      <c r="B72" s="2" t="s">
        <v>342</v>
      </c>
      <c r="C72" s="23" t="s">
        <v>179</v>
      </c>
      <c r="D72" s="22">
        <f>6+3</f>
        <v>9</v>
      </c>
      <c r="E72" s="6">
        <v>1159000</v>
      </c>
      <c r="F72" s="6">
        <f t="shared" si="1"/>
        <v>10431000</v>
      </c>
    </row>
    <row r="73" spans="1:7" ht="18" x14ac:dyDescent="0.45">
      <c r="A73" s="2" t="s">
        <v>343</v>
      </c>
      <c r="B73" s="2" t="s">
        <v>344</v>
      </c>
      <c r="C73" s="23" t="s">
        <v>179</v>
      </c>
      <c r="D73" s="22">
        <f>2+2</f>
        <v>4</v>
      </c>
      <c r="E73" s="6">
        <v>2626000</v>
      </c>
      <c r="F73" s="6">
        <f t="shared" si="1"/>
        <v>10504000</v>
      </c>
    </row>
    <row r="74" spans="1:7" ht="18" x14ac:dyDescent="0.45">
      <c r="A74" s="2" t="s">
        <v>345</v>
      </c>
      <c r="B74" s="2" t="s">
        <v>346</v>
      </c>
      <c r="C74" s="23" t="s">
        <v>179</v>
      </c>
      <c r="D74" s="22">
        <f>2+2</f>
        <v>4</v>
      </c>
      <c r="E74" s="6">
        <v>999000</v>
      </c>
      <c r="F74" s="6">
        <f t="shared" si="1"/>
        <v>3996000</v>
      </c>
    </row>
    <row r="75" spans="1:7" ht="18" x14ac:dyDescent="0.45">
      <c r="A75" s="2" t="s">
        <v>347</v>
      </c>
      <c r="B75" s="2" t="s">
        <v>348</v>
      </c>
      <c r="C75" s="23" t="s">
        <v>349</v>
      </c>
      <c r="D75" s="22">
        <f>300+180</f>
        <v>480</v>
      </c>
      <c r="E75" s="6">
        <v>12300</v>
      </c>
      <c r="F75" s="6">
        <f t="shared" si="1"/>
        <v>5904000</v>
      </c>
    </row>
    <row r="76" spans="1:7" ht="18" x14ac:dyDescent="0.45">
      <c r="A76" s="2" t="s">
        <v>350</v>
      </c>
      <c r="B76" s="2" t="s">
        <v>351</v>
      </c>
      <c r="C76" s="23" t="s">
        <v>179</v>
      </c>
      <c r="D76" s="22">
        <f>2+3</f>
        <v>5</v>
      </c>
      <c r="E76" s="6">
        <v>1211000</v>
      </c>
      <c r="F76" s="6">
        <f t="shared" si="1"/>
        <v>6055000</v>
      </c>
    </row>
    <row r="77" spans="1:7" ht="36" x14ac:dyDescent="0.45">
      <c r="A77" s="2" t="s">
        <v>352</v>
      </c>
      <c r="B77" s="3" t="s">
        <v>353</v>
      </c>
      <c r="C77" s="1" t="s">
        <v>179</v>
      </c>
      <c r="D77" s="22">
        <v>4</v>
      </c>
      <c r="E77" s="6">
        <v>1070000</v>
      </c>
      <c r="F77" s="6">
        <f t="shared" si="1"/>
        <v>4280000</v>
      </c>
    </row>
    <row r="78" spans="1:7" ht="36" x14ac:dyDescent="0.45">
      <c r="A78" s="2" t="s">
        <v>354</v>
      </c>
      <c r="B78" s="3" t="s">
        <v>355</v>
      </c>
      <c r="C78" s="1" t="s">
        <v>69</v>
      </c>
      <c r="D78" s="22">
        <v>12</v>
      </c>
      <c r="E78" s="6">
        <v>117000</v>
      </c>
      <c r="F78" s="6">
        <f t="shared" si="1"/>
        <v>1404000</v>
      </c>
    </row>
    <row r="79" spans="1:7" ht="54" x14ac:dyDescent="0.45">
      <c r="A79" s="2" t="s">
        <v>356</v>
      </c>
      <c r="B79" s="3" t="s">
        <v>357</v>
      </c>
      <c r="C79" s="1" t="s">
        <v>69</v>
      </c>
      <c r="D79" s="1"/>
      <c r="E79" s="6">
        <v>132500</v>
      </c>
      <c r="F79" s="6">
        <f t="shared" si="1"/>
        <v>0</v>
      </c>
    </row>
    <row r="80" spans="1:7" ht="36" x14ac:dyDescent="0.45">
      <c r="A80" s="2" t="s">
        <v>358</v>
      </c>
      <c r="B80" s="3" t="s">
        <v>359</v>
      </c>
      <c r="C80" s="1" t="s">
        <v>69</v>
      </c>
      <c r="D80" s="1"/>
      <c r="E80" s="6">
        <v>799000</v>
      </c>
      <c r="F80" s="6">
        <f t="shared" si="1"/>
        <v>0</v>
      </c>
    </row>
    <row r="81" spans="1:7" ht="36" x14ac:dyDescent="0.45">
      <c r="A81" s="2" t="s">
        <v>360</v>
      </c>
      <c r="B81" s="3" t="s">
        <v>361</v>
      </c>
      <c r="C81" s="1" t="s">
        <v>69</v>
      </c>
      <c r="D81" s="1"/>
      <c r="E81" s="6">
        <v>553000</v>
      </c>
      <c r="F81" s="6">
        <f t="shared" si="1"/>
        <v>0</v>
      </c>
    </row>
    <row r="82" spans="1:7" ht="18" x14ac:dyDescent="0.45">
      <c r="A82" s="2" t="s">
        <v>362</v>
      </c>
      <c r="B82" s="2" t="s">
        <v>363</v>
      </c>
      <c r="C82" s="1" t="s">
        <v>179</v>
      </c>
      <c r="D82" s="1"/>
      <c r="E82" s="6">
        <v>818000</v>
      </c>
      <c r="F82" s="6">
        <f t="shared" si="1"/>
        <v>0</v>
      </c>
    </row>
    <row r="83" spans="1:7" ht="18" x14ac:dyDescent="0.45">
      <c r="A83" s="2" t="s">
        <v>364</v>
      </c>
      <c r="B83" s="2" t="s">
        <v>365</v>
      </c>
      <c r="C83" s="1" t="s">
        <v>179</v>
      </c>
      <c r="D83" s="1"/>
      <c r="E83" s="6">
        <v>1056000</v>
      </c>
      <c r="F83" s="6">
        <f t="shared" si="1"/>
        <v>0</v>
      </c>
    </row>
    <row r="84" spans="1:7" ht="54" x14ac:dyDescent="0.45">
      <c r="A84" s="2" t="s">
        <v>366</v>
      </c>
      <c r="B84" s="3" t="s">
        <v>367</v>
      </c>
      <c r="C84" s="10" t="s">
        <v>368</v>
      </c>
      <c r="D84" s="1"/>
      <c r="E84" s="6">
        <v>5680</v>
      </c>
      <c r="F84" s="6">
        <f t="shared" si="1"/>
        <v>0</v>
      </c>
    </row>
    <row r="85" spans="1:7" ht="18" x14ac:dyDescent="0.45">
      <c r="A85" s="2" t="s">
        <v>369</v>
      </c>
      <c r="B85" s="2" t="s">
        <v>370</v>
      </c>
      <c r="C85" s="1" t="s">
        <v>371</v>
      </c>
      <c r="D85" s="22">
        <v>120</v>
      </c>
      <c r="E85" s="6">
        <v>178500</v>
      </c>
      <c r="F85" s="6">
        <f>D85*E85</f>
        <v>21420000</v>
      </c>
    </row>
    <row r="86" spans="1:7" ht="18" x14ac:dyDescent="0.45">
      <c r="A86" s="2" t="s">
        <v>618</v>
      </c>
      <c r="B86" s="2" t="s">
        <v>619</v>
      </c>
      <c r="C86" s="1" t="s">
        <v>371</v>
      </c>
      <c r="D86" s="22">
        <v>20</v>
      </c>
      <c r="E86" s="6">
        <f>E85*1.15</f>
        <v>205274.99999999997</v>
      </c>
      <c r="F86" s="6">
        <f>D86*E86</f>
        <v>4105499.9999999995</v>
      </c>
    </row>
    <row r="87" spans="1:7" ht="18" x14ac:dyDescent="0.45">
      <c r="A87" s="2" t="s">
        <v>372</v>
      </c>
      <c r="B87" s="2" t="s">
        <v>373</v>
      </c>
      <c r="C87" s="1" t="s">
        <v>374</v>
      </c>
      <c r="D87" s="1"/>
      <c r="E87" s="6">
        <v>34300</v>
      </c>
      <c r="F87" s="6">
        <f t="shared" si="1"/>
        <v>0</v>
      </c>
    </row>
    <row r="88" spans="1:7" ht="18" x14ac:dyDescent="0.45">
      <c r="A88" s="2" t="s">
        <v>375</v>
      </c>
      <c r="B88" s="2" t="s">
        <v>376</v>
      </c>
      <c r="C88" s="1" t="s">
        <v>69</v>
      </c>
      <c r="D88" s="1">
        <v>0</v>
      </c>
      <c r="E88" s="6">
        <v>296500</v>
      </c>
      <c r="F88" s="6">
        <f t="shared" si="1"/>
        <v>0</v>
      </c>
    </row>
    <row r="89" spans="1:7" ht="18" x14ac:dyDescent="0.45">
      <c r="A89" s="2" t="s">
        <v>377</v>
      </c>
      <c r="B89" s="2" t="s">
        <v>378</v>
      </c>
      <c r="C89" s="1" t="s">
        <v>69</v>
      </c>
      <c r="D89" s="1">
        <v>0</v>
      </c>
      <c r="E89" s="6">
        <v>441000</v>
      </c>
      <c r="F89" s="6">
        <f t="shared" si="1"/>
        <v>0</v>
      </c>
    </row>
    <row r="90" spans="1:7" ht="18" x14ac:dyDescent="0.45">
      <c r="A90" s="2" t="s">
        <v>379</v>
      </c>
      <c r="B90" s="2" t="s">
        <v>380</v>
      </c>
      <c r="C90" s="1" t="s">
        <v>69</v>
      </c>
      <c r="D90" s="1">
        <v>0</v>
      </c>
      <c r="E90" s="6">
        <v>379000</v>
      </c>
      <c r="F90" s="6">
        <f t="shared" si="1"/>
        <v>0</v>
      </c>
    </row>
    <row r="91" spans="1:7" ht="18" x14ac:dyDescent="0.45">
      <c r="A91" s="2" t="s">
        <v>381</v>
      </c>
      <c r="B91" s="2" t="s">
        <v>382</v>
      </c>
      <c r="C91" s="1" t="s">
        <v>69</v>
      </c>
      <c r="D91" s="1"/>
      <c r="E91" s="6">
        <v>72600</v>
      </c>
      <c r="F91" s="6">
        <f t="shared" si="1"/>
        <v>0</v>
      </c>
    </row>
    <row r="92" spans="1:7" ht="18" x14ac:dyDescent="0.45">
      <c r="A92" s="2" t="s">
        <v>383</v>
      </c>
      <c r="B92" s="2" t="s">
        <v>384</v>
      </c>
      <c r="C92" s="1" t="s">
        <v>69</v>
      </c>
      <c r="D92" s="1"/>
      <c r="E92" s="6">
        <v>331500</v>
      </c>
      <c r="F92" s="6">
        <f t="shared" si="1"/>
        <v>0</v>
      </c>
    </row>
    <row r="93" spans="1:7" ht="18" x14ac:dyDescent="0.45">
      <c r="A93" s="2" t="s">
        <v>385</v>
      </c>
      <c r="B93" s="2" t="s">
        <v>386</v>
      </c>
      <c r="C93" s="1" t="s">
        <v>69</v>
      </c>
      <c r="D93" s="1">
        <v>0</v>
      </c>
      <c r="E93" s="6">
        <v>301500</v>
      </c>
      <c r="F93" s="6">
        <f t="shared" si="1"/>
        <v>0</v>
      </c>
      <c r="G93" t="s">
        <v>616</v>
      </c>
    </row>
    <row r="94" spans="1:7" ht="18" x14ac:dyDescent="0.45">
      <c r="A94" s="2" t="s">
        <v>387</v>
      </c>
      <c r="B94" s="2" t="s">
        <v>388</v>
      </c>
      <c r="C94" s="1" t="s">
        <v>56</v>
      </c>
      <c r="D94" s="1">
        <v>0</v>
      </c>
      <c r="E94" s="6">
        <v>4135000</v>
      </c>
      <c r="F94" s="6">
        <f t="shared" si="1"/>
        <v>0</v>
      </c>
    </row>
    <row r="95" spans="1:7" ht="18" x14ac:dyDescent="0.45">
      <c r="A95" s="2" t="s">
        <v>389</v>
      </c>
      <c r="B95" s="2" t="s">
        <v>390</v>
      </c>
      <c r="C95" s="1" t="s">
        <v>56</v>
      </c>
      <c r="D95" s="18">
        <v>1</v>
      </c>
      <c r="E95" s="6">
        <v>2313000</v>
      </c>
      <c r="F95" s="6">
        <f t="shared" si="1"/>
        <v>2313000</v>
      </c>
    </row>
    <row r="96" spans="1:7" ht="18" x14ac:dyDescent="0.45">
      <c r="A96" s="2" t="s">
        <v>391</v>
      </c>
      <c r="B96" s="2" t="s">
        <v>392</v>
      </c>
      <c r="C96" s="1" t="s">
        <v>56</v>
      </c>
      <c r="D96" s="1"/>
      <c r="E96" s="6">
        <v>2265000</v>
      </c>
      <c r="F96" s="6">
        <f t="shared" si="1"/>
        <v>0</v>
      </c>
    </row>
    <row r="97" spans="1:7" ht="18" x14ac:dyDescent="0.45">
      <c r="A97" s="2" t="s">
        <v>393</v>
      </c>
      <c r="B97" s="2" t="s">
        <v>394</v>
      </c>
      <c r="C97" s="1" t="s">
        <v>56</v>
      </c>
      <c r="D97" s="18">
        <v>1</v>
      </c>
      <c r="E97" s="6">
        <v>858500</v>
      </c>
      <c r="F97" s="6">
        <f t="shared" si="1"/>
        <v>858500</v>
      </c>
    </row>
    <row r="98" spans="1:7" ht="18" x14ac:dyDescent="0.45">
      <c r="A98" s="2" t="s">
        <v>395</v>
      </c>
      <c r="B98" s="2" t="s">
        <v>396</v>
      </c>
      <c r="C98" s="1" t="s">
        <v>56</v>
      </c>
      <c r="D98" s="1"/>
      <c r="E98" s="6">
        <v>644000</v>
      </c>
      <c r="F98" s="6">
        <f t="shared" si="1"/>
        <v>0</v>
      </c>
    </row>
    <row r="99" spans="1:7" ht="18" x14ac:dyDescent="0.45">
      <c r="A99" s="2" t="s">
        <v>397</v>
      </c>
      <c r="B99" s="2" t="s">
        <v>398</v>
      </c>
      <c r="C99" s="1" t="s">
        <v>56</v>
      </c>
      <c r="D99" s="1"/>
      <c r="E99" s="6">
        <v>923500</v>
      </c>
      <c r="F99" s="6">
        <f t="shared" si="1"/>
        <v>0</v>
      </c>
    </row>
    <row r="100" spans="1:7" ht="18" x14ac:dyDescent="0.45">
      <c r="A100" s="2" t="s">
        <v>399</v>
      </c>
      <c r="B100" s="2" t="s">
        <v>400</v>
      </c>
      <c r="C100" s="1" t="s">
        <v>56</v>
      </c>
      <c r="D100" s="1"/>
      <c r="E100" s="6">
        <v>455500</v>
      </c>
      <c r="F100" s="6">
        <f t="shared" si="1"/>
        <v>0</v>
      </c>
    </row>
    <row r="101" spans="1:7" ht="18" x14ac:dyDescent="0.45">
      <c r="A101" s="2" t="s">
        <v>401</v>
      </c>
      <c r="B101" s="2" t="s">
        <v>402</v>
      </c>
      <c r="C101" s="1" t="s">
        <v>56</v>
      </c>
      <c r="D101" s="22">
        <v>1</v>
      </c>
      <c r="E101" s="6">
        <v>1136000</v>
      </c>
      <c r="F101" s="6">
        <f t="shared" si="1"/>
        <v>1136000</v>
      </c>
    </row>
    <row r="102" spans="1:7" ht="18" x14ac:dyDescent="0.45">
      <c r="A102" s="2" t="s">
        <v>403</v>
      </c>
      <c r="B102" s="2" t="s">
        <v>404</v>
      </c>
      <c r="C102" s="1" t="s">
        <v>56</v>
      </c>
      <c r="D102" s="22">
        <v>2</v>
      </c>
      <c r="E102" s="6">
        <v>2157000</v>
      </c>
      <c r="F102" s="6">
        <f t="shared" si="1"/>
        <v>4314000</v>
      </c>
    </row>
    <row r="103" spans="1:7" ht="18" x14ac:dyDescent="0.45">
      <c r="A103" s="2" t="s">
        <v>405</v>
      </c>
      <c r="B103" s="2" t="s">
        <v>406</v>
      </c>
      <c r="C103" s="1" t="s">
        <v>56</v>
      </c>
      <c r="D103" s="22">
        <v>2</v>
      </c>
      <c r="E103" s="6">
        <v>2855000</v>
      </c>
      <c r="F103" s="6">
        <f t="shared" si="1"/>
        <v>5710000</v>
      </c>
    </row>
    <row r="104" spans="1:7" ht="18" x14ac:dyDescent="0.45">
      <c r="A104" s="2" t="s">
        <v>407</v>
      </c>
      <c r="B104" s="2" t="s">
        <v>408</v>
      </c>
      <c r="C104" s="1" t="s">
        <v>56</v>
      </c>
      <c r="D104" s="1">
        <v>0</v>
      </c>
      <c r="E104" s="6">
        <v>1593000</v>
      </c>
      <c r="F104" s="6">
        <f t="shared" si="1"/>
        <v>0</v>
      </c>
      <c r="G104" t="s">
        <v>617</v>
      </c>
    </row>
    <row r="105" spans="1:7" ht="18" x14ac:dyDescent="0.45">
      <c r="A105" s="2" t="s">
        <v>409</v>
      </c>
      <c r="B105" s="2" t="s">
        <v>410</v>
      </c>
      <c r="C105" s="1" t="s">
        <v>56</v>
      </c>
      <c r="D105" s="1"/>
      <c r="E105" s="6">
        <v>1991000</v>
      </c>
      <c r="F105" s="6">
        <f t="shared" si="1"/>
        <v>0</v>
      </c>
    </row>
    <row r="106" spans="1:7" ht="18" x14ac:dyDescent="0.45">
      <c r="A106" s="2" t="s">
        <v>411</v>
      </c>
      <c r="B106" s="2" t="s">
        <v>412</v>
      </c>
      <c r="C106" s="1" t="s">
        <v>56</v>
      </c>
      <c r="D106" s="1"/>
      <c r="E106" s="6">
        <v>2849000</v>
      </c>
      <c r="F106" s="6">
        <f t="shared" si="1"/>
        <v>0</v>
      </c>
    </row>
    <row r="107" spans="1:7" ht="18" x14ac:dyDescent="0.45">
      <c r="A107" s="2" t="s">
        <v>413</v>
      </c>
      <c r="B107" s="2" t="s">
        <v>414</v>
      </c>
      <c r="C107" s="1" t="s">
        <v>56</v>
      </c>
      <c r="D107" s="1"/>
      <c r="E107" s="6">
        <v>3870000</v>
      </c>
      <c r="F107" s="6">
        <f t="shared" si="1"/>
        <v>0</v>
      </c>
    </row>
    <row r="108" spans="1:7" ht="18" x14ac:dyDescent="0.45">
      <c r="A108" s="2" t="s">
        <v>415</v>
      </c>
      <c r="B108" s="2" t="s">
        <v>416</v>
      </c>
      <c r="C108" s="1" t="s">
        <v>56</v>
      </c>
      <c r="D108" s="1"/>
      <c r="E108" s="6">
        <v>5546000</v>
      </c>
      <c r="F108" s="6">
        <f t="shared" si="1"/>
        <v>0</v>
      </c>
    </row>
    <row r="109" spans="1:7" ht="18" x14ac:dyDescent="0.45">
      <c r="A109" s="2" t="s">
        <v>417</v>
      </c>
      <c r="B109" s="2" t="s">
        <v>418</v>
      </c>
      <c r="C109" s="1" t="s">
        <v>56</v>
      </c>
      <c r="D109" s="22">
        <v>3</v>
      </c>
      <c r="E109" s="6">
        <v>655000</v>
      </c>
      <c r="F109" s="6">
        <f t="shared" si="1"/>
        <v>1965000</v>
      </c>
    </row>
    <row r="110" spans="1:7" ht="18" x14ac:dyDescent="0.45">
      <c r="A110" s="2" t="s">
        <v>419</v>
      </c>
      <c r="B110" s="2" t="s">
        <v>420</v>
      </c>
      <c r="C110" s="1" t="s">
        <v>56</v>
      </c>
      <c r="D110" s="22">
        <v>4</v>
      </c>
      <c r="E110" s="6">
        <v>919000</v>
      </c>
      <c r="F110" s="6">
        <f t="shared" si="1"/>
        <v>3676000</v>
      </c>
    </row>
    <row r="111" spans="1:7" ht="18" x14ac:dyDescent="0.45">
      <c r="A111" s="2" t="s">
        <v>421</v>
      </c>
      <c r="B111" s="2" t="s">
        <v>422</v>
      </c>
      <c r="C111" s="1" t="s">
        <v>56</v>
      </c>
      <c r="D111" s="22">
        <v>1</v>
      </c>
      <c r="E111" s="6">
        <v>2982000</v>
      </c>
      <c r="F111" s="6">
        <f t="shared" si="1"/>
        <v>2982000</v>
      </c>
    </row>
    <row r="112" spans="1:7" ht="18" x14ac:dyDescent="0.45">
      <c r="A112" s="2" t="s">
        <v>423</v>
      </c>
      <c r="B112" s="2" t="s">
        <v>424</v>
      </c>
      <c r="C112" s="1" t="s">
        <v>56</v>
      </c>
      <c r="D112" s="1"/>
      <c r="E112" s="6">
        <v>5076000</v>
      </c>
      <c r="F112" s="6">
        <f t="shared" si="1"/>
        <v>0</v>
      </c>
    </row>
    <row r="113" spans="1:6" ht="18" x14ac:dyDescent="0.45">
      <c r="A113" s="2" t="s">
        <v>425</v>
      </c>
      <c r="B113" s="2" t="s">
        <v>426</v>
      </c>
      <c r="C113" s="1" t="s">
        <v>56</v>
      </c>
      <c r="D113" s="1"/>
      <c r="E113" s="6">
        <v>9452000</v>
      </c>
      <c r="F113" s="6">
        <f t="shared" si="1"/>
        <v>0</v>
      </c>
    </row>
    <row r="114" spans="1:6" ht="18" x14ac:dyDescent="0.45">
      <c r="A114" s="2" t="s">
        <v>427</v>
      </c>
      <c r="B114" s="2" t="s">
        <v>428</v>
      </c>
      <c r="C114" s="1" t="s">
        <v>56</v>
      </c>
      <c r="D114" s="1"/>
      <c r="E114" s="6">
        <v>18516000</v>
      </c>
      <c r="F114" s="6">
        <f t="shared" si="1"/>
        <v>0</v>
      </c>
    </row>
    <row r="115" spans="1:6" ht="18" x14ac:dyDescent="0.45">
      <c r="A115" s="2" t="s">
        <v>429</v>
      </c>
      <c r="B115" s="2" t="s">
        <v>430</v>
      </c>
      <c r="C115" s="1" t="s">
        <v>56</v>
      </c>
      <c r="D115" s="22">
        <v>2</v>
      </c>
      <c r="E115" s="6">
        <v>641500</v>
      </c>
      <c r="F115" s="6">
        <f t="shared" si="1"/>
        <v>1283000</v>
      </c>
    </row>
    <row r="116" spans="1:6" ht="18" x14ac:dyDescent="0.45">
      <c r="A116" s="2" t="s">
        <v>431</v>
      </c>
      <c r="B116" s="2" t="s">
        <v>432</v>
      </c>
      <c r="C116" s="1" t="s">
        <v>56</v>
      </c>
      <c r="D116" s="22">
        <v>1</v>
      </c>
      <c r="E116" s="6">
        <v>1894000</v>
      </c>
      <c r="F116" s="6">
        <f t="shared" si="1"/>
        <v>1894000</v>
      </c>
    </row>
    <row r="117" spans="1:6" ht="18" x14ac:dyDescent="0.45">
      <c r="A117" s="2" t="s">
        <v>433</v>
      </c>
      <c r="B117" s="2" t="s">
        <v>434</v>
      </c>
      <c r="C117" s="1" t="s">
        <v>56</v>
      </c>
      <c r="D117" s="1"/>
      <c r="E117" s="6">
        <v>1195000</v>
      </c>
      <c r="F117" s="6">
        <f t="shared" si="1"/>
        <v>0</v>
      </c>
    </row>
    <row r="118" spans="1:6" ht="18" x14ac:dyDescent="0.45">
      <c r="A118" s="2" t="s">
        <v>435</v>
      </c>
      <c r="B118" s="2" t="s">
        <v>436</v>
      </c>
      <c r="C118" s="1" t="s">
        <v>56</v>
      </c>
      <c r="D118" s="1">
        <v>0</v>
      </c>
      <c r="E118" s="6">
        <v>1986000</v>
      </c>
      <c r="F118" s="6">
        <f t="shared" si="1"/>
        <v>0</v>
      </c>
    </row>
    <row r="119" spans="1:6" ht="18" x14ac:dyDescent="0.45">
      <c r="A119" s="2" t="s">
        <v>437</v>
      </c>
      <c r="B119" s="2" t="s">
        <v>438</v>
      </c>
      <c r="C119" s="1" t="s">
        <v>56</v>
      </c>
      <c r="D119" s="1"/>
      <c r="E119" s="6">
        <v>3430000</v>
      </c>
      <c r="F119" s="6">
        <f t="shared" si="1"/>
        <v>0</v>
      </c>
    </row>
    <row r="120" spans="1:6" ht="18" x14ac:dyDescent="0.45">
      <c r="A120" s="2" t="s">
        <v>439</v>
      </c>
      <c r="B120" s="2" t="s">
        <v>440</v>
      </c>
      <c r="C120" s="1" t="s">
        <v>56</v>
      </c>
      <c r="D120" s="1">
        <v>0</v>
      </c>
      <c r="E120" s="6">
        <v>9437000</v>
      </c>
      <c r="F120" s="6">
        <f t="shared" si="1"/>
        <v>0</v>
      </c>
    </row>
    <row r="121" spans="1:6" ht="18" x14ac:dyDescent="0.45">
      <c r="A121" s="2" t="s">
        <v>441</v>
      </c>
      <c r="B121" s="2" t="s">
        <v>442</v>
      </c>
      <c r="C121" s="1" t="s">
        <v>199</v>
      </c>
      <c r="D121" s="1">
        <v>0</v>
      </c>
      <c r="E121" s="6">
        <v>189000</v>
      </c>
      <c r="F121" s="6">
        <f t="shared" si="1"/>
        <v>0</v>
      </c>
    </row>
    <row r="122" spans="1:6" ht="18" x14ac:dyDescent="0.45">
      <c r="A122" s="2" t="s">
        <v>443</v>
      </c>
      <c r="B122" s="2" t="s">
        <v>444</v>
      </c>
      <c r="C122" s="1" t="s">
        <v>56</v>
      </c>
      <c r="D122" s="1">
        <v>0</v>
      </c>
      <c r="E122" s="6">
        <v>12012000</v>
      </c>
      <c r="F122" s="6">
        <f t="shared" si="1"/>
        <v>0</v>
      </c>
    </row>
    <row r="123" spans="1:6" ht="18" x14ac:dyDescent="0.45">
      <c r="A123" s="2" t="s">
        <v>445</v>
      </c>
      <c r="B123" s="2" t="s">
        <v>446</v>
      </c>
      <c r="C123" s="1" t="s">
        <v>56</v>
      </c>
      <c r="D123" s="1">
        <v>0</v>
      </c>
      <c r="E123" s="6">
        <v>459500</v>
      </c>
      <c r="F123" s="6">
        <f t="shared" si="1"/>
        <v>0</v>
      </c>
    </row>
    <row r="124" spans="1:6" ht="36" customHeight="1" x14ac:dyDescent="0.45">
      <c r="A124" s="2" t="s">
        <v>447</v>
      </c>
      <c r="B124" s="3" t="s">
        <v>448</v>
      </c>
      <c r="C124" s="1" t="s">
        <v>56</v>
      </c>
      <c r="D124" s="1">
        <v>0</v>
      </c>
      <c r="E124" s="6">
        <v>676000</v>
      </c>
      <c r="F124" s="6">
        <f t="shared" si="1"/>
        <v>0</v>
      </c>
    </row>
    <row r="125" spans="1:6" ht="43.5" customHeight="1" x14ac:dyDescent="0.45">
      <c r="A125" s="2" t="s">
        <v>449</v>
      </c>
      <c r="B125" s="3" t="s">
        <v>450</v>
      </c>
      <c r="C125" s="1" t="s">
        <v>56</v>
      </c>
      <c r="D125" s="1"/>
      <c r="E125" s="6">
        <v>947000</v>
      </c>
      <c r="F125" s="6">
        <f t="shared" si="1"/>
        <v>0</v>
      </c>
    </row>
    <row r="126" spans="1:6" ht="45.75" customHeight="1" x14ac:dyDescent="0.45">
      <c r="A126" s="2" t="s">
        <v>451</v>
      </c>
      <c r="B126" s="3" t="s">
        <v>452</v>
      </c>
      <c r="C126" s="1" t="s">
        <v>56</v>
      </c>
      <c r="D126" s="1"/>
      <c r="E126" s="6">
        <v>1574000</v>
      </c>
      <c r="F126" s="6">
        <f t="shared" si="1"/>
        <v>0</v>
      </c>
    </row>
    <row r="127" spans="1:6" ht="18" x14ac:dyDescent="0.45">
      <c r="A127" s="2" t="s">
        <v>453</v>
      </c>
      <c r="B127" s="2" t="s">
        <v>454</v>
      </c>
      <c r="C127" s="1" t="s">
        <v>56</v>
      </c>
      <c r="D127" s="1">
        <v>0</v>
      </c>
      <c r="E127" s="6">
        <v>819500</v>
      </c>
      <c r="F127" s="6">
        <f t="shared" si="1"/>
        <v>0</v>
      </c>
    </row>
    <row r="128" spans="1:6" ht="18" x14ac:dyDescent="0.45">
      <c r="A128" s="2" t="s">
        <v>455</v>
      </c>
      <c r="B128" s="2" t="s">
        <v>456</v>
      </c>
      <c r="C128" s="1" t="s">
        <v>56</v>
      </c>
      <c r="D128" s="1"/>
      <c r="E128" s="6">
        <v>1527000</v>
      </c>
      <c r="F128" s="6">
        <f t="shared" si="1"/>
        <v>0</v>
      </c>
    </row>
    <row r="129" spans="1:6" ht="18" x14ac:dyDescent="0.45">
      <c r="A129" s="2" t="s">
        <v>457</v>
      </c>
      <c r="B129" s="2" t="s">
        <v>458</v>
      </c>
      <c r="C129" s="1" t="s">
        <v>459</v>
      </c>
      <c r="D129" s="1"/>
      <c r="E129" s="6">
        <v>455000</v>
      </c>
      <c r="F129" s="6">
        <f t="shared" si="1"/>
        <v>0</v>
      </c>
    </row>
    <row r="130" spans="1:6" ht="18" x14ac:dyDescent="0.45">
      <c r="A130" s="2" t="s">
        <v>460</v>
      </c>
      <c r="B130" s="2" t="s">
        <v>461</v>
      </c>
      <c r="C130" s="1" t="s">
        <v>56</v>
      </c>
      <c r="D130" s="1">
        <v>0</v>
      </c>
      <c r="E130" s="6">
        <v>689500</v>
      </c>
      <c r="F130" s="6">
        <f t="shared" si="1"/>
        <v>0</v>
      </c>
    </row>
    <row r="131" spans="1:6" ht="18" x14ac:dyDescent="0.45">
      <c r="A131" s="2" t="s">
        <v>462</v>
      </c>
      <c r="B131" s="2" t="s">
        <v>463</v>
      </c>
      <c r="C131" s="1" t="s">
        <v>56</v>
      </c>
      <c r="D131" s="1">
        <v>0</v>
      </c>
      <c r="E131" s="6">
        <v>801500</v>
      </c>
      <c r="F131" s="6">
        <f t="shared" si="1"/>
        <v>0</v>
      </c>
    </row>
    <row r="132" spans="1:6" ht="18" x14ac:dyDescent="0.45">
      <c r="A132" s="2" t="s">
        <v>464</v>
      </c>
      <c r="B132" s="2" t="s">
        <v>465</v>
      </c>
      <c r="C132" s="1" t="s">
        <v>56</v>
      </c>
      <c r="D132" s="1">
        <v>0</v>
      </c>
      <c r="E132" s="6">
        <v>1122000</v>
      </c>
      <c r="F132" s="6">
        <f t="shared" ref="F132:F176" si="2">D132*E132</f>
        <v>0</v>
      </c>
    </row>
    <row r="133" spans="1:6" ht="18" x14ac:dyDescent="0.45">
      <c r="A133" s="2" t="s">
        <v>466</v>
      </c>
      <c r="B133" s="2" t="s">
        <v>467</v>
      </c>
      <c r="C133" s="1" t="s">
        <v>56</v>
      </c>
      <c r="D133" s="1"/>
      <c r="E133" s="6">
        <v>218500</v>
      </c>
      <c r="F133" s="6">
        <f t="shared" si="2"/>
        <v>0</v>
      </c>
    </row>
    <row r="134" spans="1:6" ht="18" x14ac:dyDescent="0.45">
      <c r="A134" s="2" t="s">
        <v>468</v>
      </c>
      <c r="B134" s="2" t="s">
        <v>469</v>
      </c>
      <c r="C134" s="1" t="s">
        <v>56</v>
      </c>
      <c r="D134" s="1"/>
      <c r="E134" s="6">
        <v>273000</v>
      </c>
      <c r="F134" s="6">
        <f t="shared" si="2"/>
        <v>0</v>
      </c>
    </row>
    <row r="135" spans="1:6" ht="18" x14ac:dyDescent="0.45">
      <c r="A135" s="2" t="s">
        <v>470</v>
      </c>
      <c r="B135" s="2" t="s">
        <v>471</v>
      </c>
      <c r="C135" s="1" t="s">
        <v>56</v>
      </c>
      <c r="D135" s="1"/>
      <c r="E135" s="6">
        <v>328000</v>
      </c>
      <c r="F135" s="6">
        <f t="shared" si="2"/>
        <v>0</v>
      </c>
    </row>
    <row r="136" spans="1:6" ht="18" x14ac:dyDescent="0.45">
      <c r="A136" s="2" t="s">
        <v>472</v>
      </c>
      <c r="B136" s="2" t="s">
        <v>473</v>
      </c>
      <c r="C136" s="1" t="s">
        <v>56</v>
      </c>
      <c r="D136" s="1"/>
      <c r="E136" s="6">
        <v>601000</v>
      </c>
      <c r="F136" s="6">
        <f t="shared" si="2"/>
        <v>0</v>
      </c>
    </row>
    <row r="137" spans="1:6" ht="36.75" customHeight="1" x14ac:dyDescent="0.45">
      <c r="A137" s="2" t="s">
        <v>474</v>
      </c>
      <c r="B137" s="3" t="s">
        <v>475</v>
      </c>
      <c r="C137" s="1" t="s">
        <v>56</v>
      </c>
      <c r="D137" s="1"/>
      <c r="E137" s="6">
        <v>710000</v>
      </c>
      <c r="F137" s="6">
        <f t="shared" si="2"/>
        <v>0</v>
      </c>
    </row>
    <row r="138" spans="1:6" ht="37.5" customHeight="1" x14ac:dyDescent="0.45">
      <c r="A138" s="2" t="s">
        <v>476</v>
      </c>
      <c r="B138" s="3" t="s">
        <v>477</v>
      </c>
      <c r="C138" s="1" t="s">
        <v>56</v>
      </c>
      <c r="D138" s="1"/>
      <c r="E138" s="6">
        <v>928500</v>
      </c>
      <c r="F138" s="6">
        <f t="shared" si="2"/>
        <v>0</v>
      </c>
    </row>
    <row r="139" spans="1:6" ht="18" x14ac:dyDescent="0.45">
      <c r="A139" s="2" t="s">
        <v>478</v>
      </c>
      <c r="B139" s="2" t="s">
        <v>479</v>
      </c>
      <c r="C139" s="1" t="s">
        <v>56</v>
      </c>
      <c r="D139" s="1"/>
      <c r="E139" s="6">
        <v>343500</v>
      </c>
      <c r="F139" s="6">
        <f t="shared" si="2"/>
        <v>0</v>
      </c>
    </row>
    <row r="140" spans="1:6" ht="18" x14ac:dyDescent="0.45">
      <c r="A140" s="2" t="s">
        <v>480</v>
      </c>
      <c r="B140" s="2" t="s">
        <v>481</v>
      </c>
      <c r="C140" s="1" t="s">
        <v>56</v>
      </c>
      <c r="D140" s="1"/>
      <c r="E140" s="6">
        <v>575000</v>
      </c>
      <c r="F140" s="6">
        <f t="shared" si="2"/>
        <v>0</v>
      </c>
    </row>
    <row r="141" spans="1:6" ht="18" x14ac:dyDescent="0.45">
      <c r="A141" s="2" t="s">
        <v>482</v>
      </c>
      <c r="B141" s="2" t="s">
        <v>483</v>
      </c>
      <c r="C141" s="1" t="s">
        <v>56</v>
      </c>
      <c r="D141" s="1"/>
      <c r="E141" s="6">
        <v>821000</v>
      </c>
      <c r="F141" s="6">
        <f t="shared" si="2"/>
        <v>0</v>
      </c>
    </row>
    <row r="142" spans="1:6" ht="18" x14ac:dyDescent="0.45">
      <c r="A142" s="2" t="s">
        <v>484</v>
      </c>
      <c r="B142" s="2" t="s">
        <v>485</v>
      </c>
      <c r="C142" s="1" t="s">
        <v>56</v>
      </c>
      <c r="D142" s="1"/>
      <c r="E142" s="6">
        <v>1824000</v>
      </c>
      <c r="F142" s="6">
        <f t="shared" si="2"/>
        <v>0</v>
      </c>
    </row>
    <row r="143" spans="1:6" ht="18" x14ac:dyDescent="0.45">
      <c r="A143" s="2" t="s">
        <v>486</v>
      </c>
      <c r="B143" s="2" t="s">
        <v>487</v>
      </c>
      <c r="C143" s="1" t="s">
        <v>56</v>
      </c>
      <c r="D143" s="1"/>
      <c r="E143" s="6">
        <v>1217000</v>
      </c>
      <c r="F143" s="6">
        <f t="shared" si="2"/>
        <v>0</v>
      </c>
    </row>
    <row r="144" spans="1:6" ht="18" x14ac:dyDescent="0.45">
      <c r="A144" s="2" t="s">
        <v>488</v>
      </c>
      <c r="B144" s="2" t="s">
        <v>489</v>
      </c>
      <c r="C144" s="1" t="s">
        <v>56</v>
      </c>
      <c r="D144" s="1"/>
      <c r="E144" s="6">
        <v>136500</v>
      </c>
      <c r="F144" s="6">
        <f t="shared" si="2"/>
        <v>0</v>
      </c>
    </row>
    <row r="145" spans="1:6" ht="18" x14ac:dyDescent="0.45">
      <c r="A145" s="2" t="s">
        <v>490</v>
      </c>
      <c r="B145" s="2" t="s">
        <v>491</v>
      </c>
      <c r="C145" s="1" t="s">
        <v>56</v>
      </c>
      <c r="D145" s="1"/>
      <c r="E145" s="6">
        <v>273000</v>
      </c>
      <c r="F145" s="6">
        <f t="shared" si="2"/>
        <v>0</v>
      </c>
    </row>
    <row r="146" spans="1:6" ht="18" x14ac:dyDescent="0.45">
      <c r="A146" s="2" t="s">
        <v>492</v>
      </c>
      <c r="B146" s="2" t="s">
        <v>493</v>
      </c>
      <c r="C146" s="1" t="s">
        <v>56</v>
      </c>
      <c r="D146" s="1"/>
      <c r="E146" s="6">
        <v>231000</v>
      </c>
      <c r="F146" s="6">
        <f t="shared" si="2"/>
        <v>0</v>
      </c>
    </row>
    <row r="147" spans="1:6" ht="18" x14ac:dyDescent="0.45">
      <c r="A147" s="2" t="s">
        <v>494</v>
      </c>
      <c r="B147" s="2" t="s">
        <v>495</v>
      </c>
      <c r="C147" s="1" t="s">
        <v>56</v>
      </c>
      <c r="D147" s="1">
        <v>0</v>
      </c>
      <c r="E147" s="6">
        <v>3011000</v>
      </c>
      <c r="F147" s="6">
        <f t="shared" si="2"/>
        <v>0</v>
      </c>
    </row>
    <row r="148" spans="1:6" ht="18" x14ac:dyDescent="0.45">
      <c r="A148" s="2" t="s">
        <v>496</v>
      </c>
      <c r="B148" s="2" t="s">
        <v>497</v>
      </c>
      <c r="C148" s="1" t="s">
        <v>56</v>
      </c>
      <c r="D148" s="1"/>
      <c r="E148" s="6">
        <v>286500</v>
      </c>
      <c r="F148" s="6">
        <f t="shared" si="2"/>
        <v>0</v>
      </c>
    </row>
    <row r="149" spans="1:6" ht="18" x14ac:dyDescent="0.45">
      <c r="A149" s="2" t="s">
        <v>498</v>
      </c>
      <c r="B149" s="2" t="s">
        <v>499</v>
      </c>
      <c r="C149" s="1" t="s">
        <v>56</v>
      </c>
      <c r="D149" s="1"/>
      <c r="E149" s="6">
        <v>182500</v>
      </c>
      <c r="F149" s="6">
        <f t="shared" si="2"/>
        <v>0</v>
      </c>
    </row>
    <row r="150" spans="1:6" ht="18" x14ac:dyDescent="0.45">
      <c r="A150" s="2" t="s">
        <v>500</v>
      </c>
      <c r="B150" s="2" t="s">
        <v>501</v>
      </c>
      <c r="C150" s="1" t="s">
        <v>56</v>
      </c>
      <c r="D150" s="1"/>
      <c r="E150" s="6">
        <v>1240000</v>
      </c>
      <c r="F150" s="6">
        <f t="shared" si="2"/>
        <v>0</v>
      </c>
    </row>
    <row r="151" spans="1:6" ht="18" x14ac:dyDescent="0.45">
      <c r="A151" s="2" t="s">
        <v>502</v>
      </c>
      <c r="B151" s="2" t="s">
        <v>503</v>
      </c>
      <c r="C151" s="1" t="s">
        <v>56</v>
      </c>
      <c r="D151" s="1">
        <v>0</v>
      </c>
      <c r="E151" s="6">
        <v>2299000</v>
      </c>
      <c r="F151" s="6">
        <f t="shared" si="2"/>
        <v>0</v>
      </c>
    </row>
    <row r="152" spans="1:6" ht="18" x14ac:dyDescent="0.45">
      <c r="A152" s="2" t="s">
        <v>504</v>
      </c>
      <c r="B152" s="2" t="s">
        <v>505</v>
      </c>
      <c r="C152" s="1" t="s">
        <v>56</v>
      </c>
      <c r="D152" s="1">
        <v>0</v>
      </c>
      <c r="E152" s="6">
        <v>3559000</v>
      </c>
      <c r="F152" s="6">
        <f t="shared" si="2"/>
        <v>0</v>
      </c>
    </row>
    <row r="153" spans="1:6" ht="18" x14ac:dyDescent="0.45">
      <c r="A153" s="2" t="s">
        <v>506</v>
      </c>
      <c r="B153" s="2" t="s">
        <v>507</v>
      </c>
      <c r="C153" s="1" t="s">
        <v>56</v>
      </c>
      <c r="D153" s="1"/>
      <c r="E153" s="6">
        <v>6023000</v>
      </c>
      <c r="F153" s="6">
        <f t="shared" si="2"/>
        <v>0</v>
      </c>
    </row>
    <row r="154" spans="1:6" ht="18" x14ac:dyDescent="0.45">
      <c r="A154" s="2" t="s">
        <v>508</v>
      </c>
      <c r="B154" s="2" t="s">
        <v>509</v>
      </c>
      <c r="C154" s="1" t="s">
        <v>56</v>
      </c>
      <c r="D154" s="1"/>
      <c r="E154" s="6">
        <v>15103000</v>
      </c>
      <c r="F154" s="6">
        <f t="shared" si="2"/>
        <v>0</v>
      </c>
    </row>
    <row r="155" spans="1:6" ht="18" x14ac:dyDescent="0.45">
      <c r="A155" s="2" t="s">
        <v>510</v>
      </c>
      <c r="B155" s="2" t="s">
        <v>511</v>
      </c>
      <c r="C155" s="1" t="s">
        <v>56</v>
      </c>
      <c r="D155" s="1"/>
      <c r="E155" s="6">
        <v>2196000</v>
      </c>
      <c r="F155" s="6">
        <f t="shared" si="2"/>
        <v>0</v>
      </c>
    </row>
    <row r="156" spans="1:6" ht="18" x14ac:dyDescent="0.45">
      <c r="A156" s="2" t="s">
        <v>512</v>
      </c>
      <c r="B156" s="2" t="s">
        <v>513</v>
      </c>
      <c r="C156" s="1" t="s">
        <v>56</v>
      </c>
      <c r="D156" s="1"/>
      <c r="E156" s="6">
        <v>4392000</v>
      </c>
      <c r="F156" s="6">
        <f t="shared" si="2"/>
        <v>0</v>
      </c>
    </row>
    <row r="157" spans="1:6" ht="18" x14ac:dyDescent="0.45">
      <c r="A157" s="2" t="s">
        <v>514</v>
      </c>
      <c r="B157" s="2" t="s">
        <v>515</v>
      </c>
      <c r="C157" s="1" t="s">
        <v>56</v>
      </c>
      <c r="D157" s="1"/>
      <c r="E157" s="6">
        <v>498000</v>
      </c>
      <c r="F157" s="6">
        <f t="shared" si="2"/>
        <v>0</v>
      </c>
    </row>
    <row r="158" spans="1:6" ht="18" x14ac:dyDescent="0.45">
      <c r="A158" s="2" t="s">
        <v>516</v>
      </c>
      <c r="B158" s="2" t="s">
        <v>517</v>
      </c>
      <c r="C158" s="1" t="s">
        <v>518</v>
      </c>
      <c r="D158" s="1"/>
      <c r="E158" s="6">
        <v>9960</v>
      </c>
      <c r="F158" s="6">
        <f t="shared" si="2"/>
        <v>0</v>
      </c>
    </row>
    <row r="159" spans="1:6" ht="18" x14ac:dyDescent="0.45">
      <c r="A159" s="2" t="s">
        <v>519</v>
      </c>
      <c r="B159" s="2" t="s">
        <v>520</v>
      </c>
      <c r="C159" s="1" t="s">
        <v>56</v>
      </c>
      <c r="D159" s="1"/>
      <c r="E159" s="6">
        <v>649500</v>
      </c>
      <c r="F159" s="6">
        <f t="shared" si="2"/>
        <v>0</v>
      </c>
    </row>
    <row r="160" spans="1:6" ht="18" x14ac:dyDescent="0.45">
      <c r="A160" s="2" t="s">
        <v>521</v>
      </c>
      <c r="B160" s="2" t="s">
        <v>522</v>
      </c>
      <c r="C160" s="1" t="s">
        <v>56</v>
      </c>
      <c r="D160" s="1"/>
      <c r="E160" s="6">
        <v>65000</v>
      </c>
      <c r="F160" s="6">
        <f t="shared" si="2"/>
        <v>0</v>
      </c>
    </row>
    <row r="161" spans="1:6" ht="18" x14ac:dyDescent="0.45">
      <c r="A161" s="2" t="s">
        <v>523</v>
      </c>
      <c r="B161" s="2" t="s">
        <v>524</v>
      </c>
      <c r="C161" s="1" t="s">
        <v>56</v>
      </c>
      <c r="D161" s="1"/>
      <c r="E161" s="6">
        <v>195000</v>
      </c>
      <c r="F161" s="6">
        <f t="shared" si="2"/>
        <v>0</v>
      </c>
    </row>
    <row r="162" spans="1:6" ht="18" x14ac:dyDescent="0.45">
      <c r="A162" s="2" t="s">
        <v>525</v>
      </c>
      <c r="B162" s="2" t="s">
        <v>526</v>
      </c>
      <c r="C162" s="1" t="s">
        <v>56</v>
      </c>
      <c r="D162" s="1"/>
      <c r="E162" s="6">
        <v>1082000</v>
      </c>
      <c r="F162" s="6">
        <f t="shared" si="2"/>
        <v>0</v>
      </c>
    </row>
    <row r="163" spans="1:6" ht="18" x14ac:dyDescent="0.45">
      <c r="A163" s="2" t="s">
        <v>527</v>
      </c>
      <c r="B163" s="2" t="s">
        <v>528</v>
      </c>
      <c r="C163" s="1" t="s">
        <v>518</v>
      </c>
      <c r="D163" s="1"/>
      <c r="E163" s="6">
        <v>325000</v>
      </c>
      <c r="F163" s="6">
        <f t="shared" si="2"/>
        <v>0</v>
      </c>
    </row>
    <row r="164" spans="1:6" ht="18" x14ac:dyDescent="0.45">
      <c r="A164" s="2" t="s">
        <v>529</v>
      </c>
      <c r="B164" s="2" t="s">
        <v>530</v>
      </c>
      <c r="C164" s="1" t="s">
        <v>56</v>
      </c>
      <c r="D164" s="1"/>
      <c r="E164" s="6">
        <v>108500</v>
      </c>
      <c r="F164" s="6">
        <f t="shared" si="2"/>
        <v>0</v>
      </c>
    </row>
    <row r="165" spans="1:6" ht="18" x14ac:dyDescent="0.45">
      <c r="A165" s="2" t="s">
        <v>531</v>
      </c>
      <c r="B165" s="2" t="s">
        <v>532</v>
      </c>
      <c r="C165" s="1" t="s">
        <v>56</v>
      </c>
      <c r="D165" s="1"/>
      <c r="E165" s="6">
        <v>325000</v>
      </c>
      <c r="F165" s="6">
        <f t="shared" si="2"/>
        <v>0</v>
      </c>
    </row>
    <row r="166" spans="1:6" ht="18" x14ac:dyDescent="0.45">
      <c r="A166" s="2" t="s">
        <v>533</v>
      </c>
      <c r="B166" s="2" t="s">
        <v>534</v>
      </c>
      <c r="C166" s="1" t="s">
        <v>56</v>
      </c>
      <c r="D166" s="1"/>
      <c r="E166" s="6">
        <v>195000</v>
      </c>
      <c r="F166" s="6">
        <f t="shared" si="2"/>
        <v>0</v>
      </c>
    </row>
    <row r="167" spans="1:6" ht="18" x14ac:dyDescent="0.45">
      <c r="A167" s="2" t="s">
        <v>535</v>
      </c>
      <c r="B167" s="2" t="s">
        <v>536</v>
      </c>
      <c r="C167" s="1" t="s">
        <v>537</v>
      </c>
      <c r="D167" s="1"/>
      <c r="E167" s="6">
        <v>3900</v>
      </c>
      <c r="F167" s="6">
        <f t="shared" si="2"/>
        <v>0</v>
      </c>
    </row>
    <row r="168" spans="1:6" ht="18" x14ac:dyDescent="0.45">
      <c r="A168" s="2" t="s">
        <v>538</v>
      </c>
      <c r="B168" s="2" t="s">
        <v>539</v>
      </c>
      <c r="C168" s="1" t="s">
        <v>56</v>
      </c>
      <c r="D168" s="1"/>
      <c r="E168" s="6">
        <v>199500</v>
      </c>
      <c r="F168" s="6">
        <f t="shared" si="2"/>
        <v>0</v>
      </c>
    </row>
    <row r="169" spans="1:6" ht="18" x14ac:dyDescent="0.45">
      <c r="A169" s="2" t="s">
        <v>540</v>
      </c>
      <c r="B169" s="2" t="s">
        <v>541</v>
      </c>
      <c r="C169" s="1" t="s">
        <v>537</v>
      </c>
      <c r="D169" s="1"/>
      <c r="E169" s="6">
        <v>3990</v>
      </c>
      <c r="F169" s="6">
        <f t="shared" si="2"/>
        <v>0</v>
      </c>
    </row>
    <row r="170" spans="1:6" ht="18" x14ac:dyDescent="0.45">
      <c r="A170" s="2" t="s">
        <v>542</v>
      </c>
      <c r="B170" s="2" t="s">
        <v>543</v>
      </c>
      <c r="C170" s="1" t="s">
        <v>56</v>
      </c>
      <c r="D170" s="1"/>
      <c r="E170" s="6">
        <v>983500</v>
      </c>
      <c r="F170" s="6">
        <f t="shared" si="2"/>
        <v>0</v>
      </c>
    </row>
    <row r="171" spans="1:6" ht="18" x14ac:dyDescent="0.45">
      <c r="A171" s="2" t="s">
        <v>544</v>
      </c>
      <c r="B171" s="2" t="s">
        <v>545</v>
      </c>
      <c r="C171" s="1" t="s">
        <v>56</v>
      </c>
      <c r="D171" s="1"/>
      <c r="E171" s="6">
        <v>1803000</v>
      </c>
      <c r="F171" s="6">
        <f t="shared" si="2"/>
        <v>0</v>
      </c>
    </row>
    <row r="172" spans="1:6" ht="18" x14ac:dyDescent="0.45">
      <c r="A172" s="2" t="s">
        <v>546</v>
      </c>
      <c r="B172" s="2" t="s">
        <v>547</v>
      </c>
      <c r="C172" s="1" t="s">
        <v>56</v>
      </c>
      <c r="D172" s="1"/>
      <c r="E172" s="6">
        <v>2130000</v>
      </c>
      <c r="F172" s="6">
        <f t="shared" si="2"/>
        <v>0</v>
      </c>
    </row>
    <row r="173" spans="1:6" ht="18" x14ac:dyDescent="0.45">
      <c r="A173" s="2" t="s">
        <v>548</v>
      </c>
      <c r="B173" s="2" t="s">
        <v>549</v>
      </c>
      <c r="C173" s="1" t="s">
        <v>56</v>
      </c>
      <c r="D173" s="1"/>
      <c r="E173" s="6">
        <v>2505000</v>
      </c>
      <c r="F173" s="6">
        <f t="shared" si="2"/>
        <v>0</v>
      </c>
    </row>
    <row r="174" spans="1:6" ht="18" x14ac:dyDescent="0.45">
      <c r="A174" s="2" t="s">
        <v>550</v>
      </c>
      <c r="B174" s="2" t="s">
        <v>551</v>
      </c>
      <c r="C174" s="1" t="s">
        <v>56</v>
      </c>
      <c r="D174" s="1"/>
      <c r="E174" s="6">
        <v>3006000</v>
      </c>
      <c r="F174" s="6">
        <f t="shared" si="2"/>
        <v>0</v>
      </c>
    </row>
    <row r="175" spans="1:6" ht="18" x14ac:dyDescent="0.45">
      <c r="A175" s="2" t="s">
        <v>552</v>
      </c>
      <c r="B175" s="2" t="s">
        <v>553</v>
      </c>
      <c r="C175" s="1" t="s">
        <v>56</v>
      </c>
      <c r="D175" s="1"/>
      <c r="E175" s="6">
        <v>3594000</v>
      </c>
      <c r="F175" s="6">
        <f t="shared" si="2"/>
        <v>0</v>
      </c>
    </row>
    <row r="176" spans="1:6" ht="18" x14ac:dyDescent="0.45">
      <c r="A176" s="2" t="s">
        <v>554</v>
      </c>
      <c r="B176" s="2" t="s">
        <v>555</v>
      </c>
      <c r="C176" s="1" t="s">
        <v>56</v>
      </c>
      <c r="D176" s="1"/>
      <c r="E176" s="6">
        <v>10243000</v>
      </c>
      <c r="F176" s="6">
        <f t="shared" si="2"/>
        <v>0</v>
      </c>
    </row>
    <row r="177" spans="5:6" ht="19.5" x14ac:dyDescent="0.5">
      <c r="E177" s="8" t="s">
        <v>610</v>
      </c>
      <c r="F177" s="7">
        <f>SUM(F2:F176)</f>
        <v>385206300</v>
      </c>
    </row>
  </sheetData>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rightToLeft="1" workbookViewId="0">
      <selection activeCell="D31" sqref="D31"/>
    </sheetView>
  </sheetViews>
  <sheetFormatPr defaultRowHeight="15" x14ac:dyDescent="0.25"/>
  <cols>
    <col min="2" max="2" width="43.42578125" customWidth="1"/>
    <col min="4" max="4" width="13.5703125" customWidth="1"/>
    <col min="5" max="5" width="12" customWidth="1"/>
    <col min="6" max="6" width="16.7109375" customWidth="1"/>
  </cols>
  <sheetData>
    <row r="1" spans="1:6" ht="21" x14ac:dyDescent="0.25">
      <c r="A1" s="4" t="s">
        <v>0</v>
      </c>
      <c r="B1" s="4" t="s">
        <v>1</v>
      </c>
      <c r="C1" s="4" t="s">
        <v>2</v>
      </c>
      <c r="D1" s="4" t="s">
        <v>608</v>
      </c>
      <c r="E1" s="4" t="s">
        <v>3</v>
      </c>
      <c r="F1" s="5" t="s">
        <v>611</v>
      </c>
    </row>
    <row r="2" spans="1:6" ht="18" x14ac:dyDescent="0.45">
      <c r="A2" s="2" t="s">
        <v>556</v>
      </c>
      <c r="B2" s="2" t="s">
        <v>557</v>
      </c>
      <c r="C2" s="1" t="s">
        <v>558</v>
      </c>
      <c r="D2" s="1"/>
      <c r="E2" s="11">
        <v>9820</v>
      </c>
      <c r="F2" s="11">
        <f>D2*E2</f>
        <v>0</v>
      </c>
    </row>
    <row r="3" spans="1:6" ht="18" x14ac:dyDescent="0.45">
      <c r="A3" s="2" t="s">
        <v>559</v>
      </c>
      <c r="B3" s="2" t="s">
        <v>560</v>
      </c>
      <c r="C3" s="1" t="s">
        <v>558</v>
      </c>
      <c r="D3" s="1"/>
      <c r="E3" s="11">
        <v>1150</v>
      </c>
      <c r="F3" s="11">
        <f t="shared" ref="F3:F20" si="0">D3*E3</f>
        <v>0</v>
      </c>
    </row>
    <row r="4" spans="1:6" ht="18" x14ac:dyDescent="0.45">
      <c r="A4" s="2" t="s">
        <v>561</v>
      </c>
      <c r="B4" s="2" t="s">
        <v>562</v>
      </c>
      <c r="C4" s="1" t="s">
        <v>558</v>
      </c>
      <c r="D4" s="1"/>
      <c r="E4" s="11">
        <v>6290</v>
      </c>
      <c r="F4" s="11">
        <f t="shared" si="0"/>
        <v>0</v>
      </c>
    </row>
    <row r="5" spans="1:6" ht="18" x14ac:dyDescent="0.45">
      <c r="A5" s="2" t="s">
        <v>563</v>
      </c>
      <c r="B5" s="2" t="s">
        <v>564</v>
      </c>
      <c r="C5" s="1" t="s">
        <v>558</v>
      </c>
      <c r="D5" s="1"/>
      <c r="E5" s="11">
        <v>10100</v>
      </c>
      <c r="F5" s="11">
        <f t="shared" si="0"/>
        <v>0</v>
      </c>
    </row>
    <row r="6" spans="1:6" ht="18" x14ac:dyDescent="0.45">
      <c r="A6" s="2" t="s">
        <v>565</v>
      </c>
      <c r="B6" s="2" t="s">
        <v>566</v>
      </c>
      <c r="C6" s="1" t="s">
        <v>558</v>
      </c>
      <c r="D6" s="1"/>
      <c r="E6" s="11">
        <v>12500</v>
      </c>
      <c r="F6" s="11">
        <f t="shared" si="0"/>
        <v>0</v>
      </c>
    </row>
    <row r="7" spans="1:6" ht="18" x14ac:dyDescent="0.45">
      <c r="A7" s="2" t="s">
        <v>567</v>
      </c>
      <c r="B7" s="2" t="s">
        <v>568</v>
      </c>
      <c r="C7" s="1" t="s">
        <v>558</v>
      </c>
      <c r="D7" s="1"/>
      <c r="E7" s="11">
        <v>315</v>
      </c>
      <c r="F7" s="11">
        <f t="shared" si="0"/>
        <v>0</v>
      </c>
    </row>
    <row r="8" spans="1:6" ht="18" x14ac:dyDescent="0.45">
      <c r="A8" s="2" t="s">
        <v>569</v>
      </c>
      <c r="B8" s="2" t="s">
        <v>570</v>
      </c>
      <c r="C8" s="1" t="s">
        <v>558</v>
      </c>
      <c r="D8" s="1"/>
      <c r="E8" s="11">
        <v>14100</v>
      </c>
      <c r="F8" s="11">
        <f t="shared" si="0"/>
        <v>0</v>
      </c>
    </row>
    <row r="9" spans="1:6" ht="18" x14ac:dyDescent="0.45">
      <c r="A9" s="2" t="s">
        <v>571</v>
      </c>
      <c r="B9" s="2" t="s">
        <v>572</v>
      </c>
      <c r="C9" s="1" t="s">
        <v>558</v>
      </c>
      <c r="D9" s="1"/>
      <c r="E9" s="11">
        <v>240000</v>
      </c>
      <c r="F9" s="11">
        <f t="shared" si="0"/>
        <v>0</v>
      </c>
    </row>
    <row r="10" spans="1:6" ht="18" x14ac:dyDescent="0.45">
      <c r="A10" s="2" t="s">
        <v>573</v>
      </c>
      <c r="B10" s="2" t="s">
        <v>574</v>
      </c>
      <c r="C10" s="1" t="s">
        <v>558</v>
      </c>
      <c r="D10" s="1"/>
      <c r="E10" s="11">
        <v>2250000</v>
      </c>
      <c r="F10" s="11">
        <f t="shared" si="0"/>
        <v>0</v>
      </c>
    </row>
    <row r="11" spans="1:6" ht="18" x14ac:dyDescent="0.45">
      <c r="A11" s="2" t="s">
        <v>575</v>
      </c>
      <c r="B11" s="2" t="s">
        <v>576</v>
      </c>
      <c r="C11" s="1" t="s">
        <v>558</v>
      </c>
      <c r="D11" s="1"/>
      <c r="E11" s="11">
        <v>171500</v>
      </c>
      <c r="F11" s="11">
        <f t="shared" si="0"/>
        <v>0</v>
      </c>
    </row>
    <row r="12" spans="1:6" ht="18" x14ac:dyDescent="0.45">
      <c r="A12" s="2" t="s">
        <v>577</v>
      </c>
      <c r="B12" s="2" t="s">
        <v>578</v>
      </c>
      <c r="C12" s="1" t="s">
        <v>558</v>
      </c>
      <c r="D12" s="23">
        <v>1</v>
      </c>
      <c r="E12" s="11">
        <v>1299000</v>
      </c>
      <c r="F12" s="11">
        <f t="shared" si="0"/>
        <v>1299000</v>
      </c>
    </row>
    <row r="13" spans="1:6" ht="18" x14ac:dyDescent="0.45">
      <c r="A13" s="2" t="s">
        <v>579</v>
      </c>
      <c r="B13" s="2" t="s">
        <v>580</v>
      </c>
      <c r="C13" s="1" t="s">
        <v>558</v>
      </c>
      <c r="D13" s="23">
        <v>30</v>
      </c>
      <c r="E13" s="11">
        <v>1010000</v>
      </c>
      <c r="F13" s="11">
        <f t="shared" si="0"/>
        <v>30300000</v>
      </c>
    </row>
    <row r="14" spans="1:6" ht="18" x14ac:dyDescent="0.45">
      <c r="A14" s="2" t="s">
        <v>581</v>
      </c>
      <c r="B14" s="2" t="s">
        <v>582</v>
      </c>
      <c r="C14" s="1" t="s">
        <v>558</v>
      </c>
      <c r="D14" s="1"/>
      <c r="E14" s="11">
        <v>36400</v>
      </c>
      <c r="F14" s="11">
        <f t="shared" si="0"/>
        <v>0</v>
      </c>
    </row>
    <row r="15" spans="1:6" ht="18" x14ac:dyDescent="0.45">
      <c r="A15" s="2" t="s">
        <v>583</v>
      </c>
      <c r="B15" s="2" t="s">
        <v>584</v>
      </c>
      <c r="C15" s="1" t="s">
        <v>558</v>
      </c>
      <c r="D15" s="1"/>
      <c r="E15" s="11">
        <v>177000</v>
      </c>
      <c r="F15" s="11">
        <f t="shared" si="0"/>
        <v>0</v>
      </c>
    </row>
    <row r="16" spans="1:6" ht="18" x14ac:dyDescent="0.45">
      <c r="A16" s="2" t="s">
        <v>585</v>
      </c>
      <c r="B16" s="2" t="s">
        <v>586</v>
      </c>
      <c r="C16" s="1" t="s">
        <v>558</v>
      </c>
      <c r="D16" s="23">
        <v>10</v>
      </c>
      <c r="E16" s="11">
        <v>1191000</v>
      </c>
      <c r="F16" s="11">
        <f t="shared" si="0"/>
        <v>11910000</v>
      </c>
    </row>
    <row r="17" spans="1:6" ht="18" x14ac:dyDescent="0.45">
      <c r="A17" s="2" t="s">
        <v>587</v>
      </c>
      <c r="B17" s="2" t="s">
        <v>588</v>
      </c>
      <c r="C17" s="1" t="s">
        <v>558</v>
      </c>
      <c r="D17" s="23">
        <v>10</v>
      </c>
      <c r="E17" s="11">
        <v>420500</v>
      </c>
      <c r="F17" s="11">
        <f t="shared" si="0"/>
        <v>4205000</v>
      </c>
    </row>
    <row r="18" spans="1:6" ht="18" x14ac:dyDescent="0.45">
      <c r="A18" s="2" t="s">
        <v>589</v>
      </c>
      <c r="B18" s="2" t="s">
        <v>590</v>
      </c>
      <c r="C18" s="1" t="s">
        <v>558</v>
      </c>
      <c r="D18" s="23">
        <v>5</v>
      </c>
      <c r="E18" s="11">
        <v>843000</v>
      </c>
      <c r="F18" s="11">
        <f t="shared" si="0"/>
        <v>4215000</v>
      </c>
    </row>
    <row r="19" spans="1:6" ht="18" x14ac:dyDescent="0.45">
      <c r="A19" s="2" t="s">
        <v>591</v>
      </c>
      <c r="B19" s="2" t="s">
        <v>592</v>
      </c>
      <c r="C19" s="1" t="s">
        <v>558</v>
      </c>
      <c r="D19" s="23">
        <v>5</v>
      </c>
      <c r="E19" s="11">
        <v>218000</v>
      </c>
      <c r="F19" s="11">
        <f t="shared" si="0"/>
        <v>1090000</v>
      </c>
    </row>
    <row r="20" spans="1:6" ht="18" x14ac:dyDescent="0.45">
      <c r="A20" s="2" t="s">
        <v>593</v>
      </c>
      <c r="B20" s="2" t="s">
        <v>594</v>
      </c>
      <c r="C20" s="1" t="s">
        <v>558</v>
      </c>
      <c r="D20" s="1"/>
      <c r="E20" s="11">
        <v>19600</v>
      </c>
      <c r="F20" s="11">
        <f t="shared" si="0"/>
        <v>0</v>
      </c>
    </row>
    <row r="21" spans="1:6" ht="19.5" x14ac:dyDescent="0.5">
      <c r="E21" s="8" t="s">
        <v>610</v>
      </c>
      <c r="F21" s="12">
        <f>SUM(F2:F20)</f>
        <v>53019000</v>
      </c>
    </row>
  </sheetData>
  <pageMargins left="0.70866141732283472" right="0.70866141732283472" top="0.74803149606299213" bottom="0.74803149606299213" header="0.31496062992125984" footer="0.31496062992125984"/>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rightToLeft="1" workbookViewId="0">
      <selection activeCell="D31" sqref="D31"/>
    </sheetView>
  </sheetViews>
  <sheetFormatPr defaultRowHeight="15" x14ac:dyDescent="0.25"/>
  <cols>
    <col min="2" max="2" width="84.28515625" customWidth="1"/>
    <col min="4" max="4" width="16.7109375" customWidth="1"/>
    <col min="5" max="5" width="17.5703125" customWidth="1"/>
    <col min="6" max="6" width="18" customWidth="1"/>
    <col min="7" max="7" width="16.5703125" customWidth="1"/>
    <col min="8" max="8" width="17" customWidth="1"/>
  </cols>
  <sheetData>
    <row r="1" spans="1:6" ht="21" x14ac:dyDescent="0.25">
      <c r="A1" s="4" t="s">
        <v>0</v>
      </c>
      <c r="B1" s="4" t="s">
        <v>1</v>
      </c>
      <c r="C1" s="4" t="s">
        <v>2</v>
      </c>
      <c r="D1" s="4" t="s">
        <v>608</v>
      </c>
      <c r="E1" s="4" t="s">
        <v>3</v>
      </c>
      <c r="F1" s="5" t="s">
        <v>611</v>
      </c>
    </row>
    <row r="2" spans="1:6" ht="18" x14ac:dyDescent="0.45">
      <c r="A2" s="2" t="s">
        <v>595</v>
      </c>
      <c r="B2" s="2" t="s">
        <v>596</v>
      </c>
      <c r="C2" s="1" t="s">
        <v>597</v>
      </c>
      <c r="D2" s="1">
        <v>0</v>
      </c>
      <c r="E2" s="6">
        <v>1140000</v>
      </c>
      <c r="F2" s="1">
        <f>E2*D2</f>
        <v>0</v>
      </c>
    </row>
    <row r="3" spans="1:6" ht="18" x14ac:dyDescent="0.45">
      <c r="A3" s="2" t="s">
        <v>598</v>
      </c>
      <c r="B3" s="2" t="s">
        <v>599</v>
      </c>
      <c r="C3" s="1" t="s">
        <v>597</v>
      </c>
      <c r="D3" s="1"/>
      <c r="E3" s="6"/>
      <c r="F3" s="1">
        <f t="shared" ref="F3:F6" si="0">E3*D3</f>
        <v>0</v>
      </c>
    </row>
    <row r="4" spans="1:6" ht="18" x14ac:dyDescent="0.45">
      <c r="A4" s="2" t="s">
        <v>600</v>
      </c>
      <c r="B4" s="2" t="s">
        <v>601</v>
      </c>
      <c r="C4" s="1" t="s">
        <v>602</v>
      </c>
      <c r="D4" s="1">
        <v>0</v>
      </c>
      <c r="E4" s="6">
        <v>22000000</v>
      </c>
      <c r="F4" s="1">
        <f t="shared" si="0"/>
        <v>0</v>
      </c>
    </row>
    <row r="5" spans="1:6" ht="18" x14ac:dyDescent="0.45">
      <c r="A5" s="2" t="s">
        <v>603</v>
      </c>
      <c r="B5" s="2" t="s">
        <v>604</v>
      </c>
      <c r="C5" s="1" t="s">
        <v>602</v>
      </c>
      <c r="D5" s="1"/>
      <c r="E5" s="6">
        <v>14000000</v>
      </c>
      <c r="F5" s="1">
        <f t="shared" si="0"/>
        <v>0</v>
      </c>
    </row>
    <row r="6" spans="1:6" ht="18" x14ac:dyDescent="0.45">
      <c r="A6" s="2" t="s">
        <v>605</v>
      </c>
      <c r="B6" s="2" t="s">
        <v>606</v>
      </c>
      <c r="C6" s="1" t="s">
        <v>56</v>
      </c>
      <c r="D6" s="1">
        <v>0</v>
      </c>
      <c r="E6" s="6">
        <v>308500</v>
      </c>
      <c r="F6" s="1">
        <f t="shared" si="0"/>
        <v>0</v>
      </c>
    </row>
    <row r="7" spans="1:6" ht="18" x14ac:dyDescent="0.45">
      <c r="E7" s="1" t="s">
        <v>610</v>
      </c>
      <c r="F7" s="7">
        <f>SUM(F2:F6)</f>
        <v>0</v>
      </c>
    </row>
  </sheetData>
  <pageMargins left="0.70866141732283472" right="0.70866141732283472" top="0.74803149606299213" bottom="0.74803149606299213" header="0.31496062992125984" footer="0.31496062992125984"/>
  <pageSetup paperSize="9" scale="7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2"/>
  <sheetViews>
    <sheetView rightToLeft="1" tabSelected="1" zoomScale="80" zoomScaleNormal="80" zoomScaleSheetLayoutView="80" workbookViewId="0">
      <selection activeCell="E11" sqref="E11"/>
    </sheetView>
  </sheetViews>
  <sheetFormatPr defaultRowHeight="15" x14ac:dyDescent="0.25"/>
  <cols>
    <col min="1" max="1" width="15.28515625" customWidth="1" collapsed="1"/>
    <col min="2" max="2" width="76.7109375" customWidth="1" collapsed="1"/>
    <col min="3" max="3" width="14.28515625" customWidth="1" collapsed="1"/>
    <col min="4" max="4" width="10.5703125" customWidth="1"/>
    <col min="5" max="5" width="10" bestFit="1" customWidth="1"/>
    <col min="6" max="6" width="12.42578125" customWidth="1" collapsed="1"/>
    <col min="7" max="7" width="14.28515625" customWidth="1"/>
    <col min="9" max="9" width="12.5703125" bestFit="1" customWidth="1"/>
    <col min="10" max="10" width="11.42578125" customWidth="1"/>
    <col min="11" max="11" width="14.85546875" customWidth="1"/>
    <col min="12" max="12" width="11" customWidth="1"/>
    <col min="13" max="13" width="12.5703125" bestFit="1" customWidth="1"/>
  </cols>
  <sheetData>
    <row r="1" spans="1:13" ht="27.75" customHeight="1" x14ac:dyDescent="0.6">
      <c r="A1" s="87" t="s">
        <v>625</v>
      </c>
      <c r="B1" s="88"/>
      <c r="C1" s="88"/>
      <c r="D1" s="88"/>
      <c r="E1" s="88"/>
      <c r="F1" s="88"/>
      <c r="G1" s="88"/>
      <c r="H1" s="88"/>
      <c r="I1" s="88"/>
      <c r="J1" s="88"/>
      <c r="K1" s="88"/>
      <c r="L1" s="88"/>
      <c r="M1" s="89"/>
    </row>
    <row r="2" spans="1:13" ht="25.5" customHeight="1" x14ac:dyDescent="0.6">
      <c r="A2" s="90" t="s">
        <v>634</v>
      </c>
      <c r="B2" s="91"/>
      <c r="C2" s="91"/>
      <c r="D2" s="91"/>
      <c r="E2" s="91"/>
      <c r="F2" s="91"/>
      <c r="G2" s="91"/>
      <c r="H2" s="91"/>
      <c r="I2" s="91"/>
      <c r="J2" s="91"/>
      <c r="K2" s="91"/>
      <c r="L2" s="91"/>
      <c r="M2" s="92"/>
    </row>
    <row r="3" spans="1:13" ht="27.75" customHeight="1" x14ac:dyDescent="0.25">
      <c r="A3" s="93" t="s">
        <v>626</v>
      </c>
      <c r="B3" s="94"/>
      <c r="C3" s="94"/>
      <c r="D3" s="94"/>
      <c r="E3" s="94"/>
      <c r="F3" s="94"/>
      <c r="G3" s="94"/>
      <c r="H3" s="94"/>
      <c r="I3" s="94"/>
      <c r="J3" s="94"/>
      <c r="K3" s="94"/>
      <c r="L3" s="94"/>
      <c r="M3" s="95"/>
    </row>
    <row r="4" spans="1:13" ht="29.25" customHeight="1" thickBot="1" x14ac:dyDescent="0.3">
      <c r="A4" s="27" t="s">
        <v>627</v>
      </c>
      <c r="B4" s="28"/>
      <c r="C4" s="29" t="s">
        <v>644</v>
      </c>
      <c r="D4" s="30"/>
      <c r="E4" s="108" t="s">
        <v>643</v>
      </c>
      <c r="F4" s="109"/>
      <c r="G4" s="31"/>
      <c r="H4" s="106" t="s">
        <v>642</v>
      </c>
      <c r="I4" s="107"/>
      <c r="J4" s="31"/>
      <c r="K4" s="29" t="s">
        <v>641</v>
      </c>
      <c r="L4" s="32" t="s">
        <v>636</v>
      </c>
      <c r="M4" s="33" t="s">
        <v>637</v>
      </c>
    </row>
    <row r="5" spans="1:13" ht="24.75" customHeight="1" thickBot="1" x14ac:dyDescent="0.3">
      <c r="A5" s="102" t="s">
        <v>635</v>
      </c>
      <c r="B5" s="102" t="s">
        <v>628</v>
      </c>
      <c r="C5" s="100" t="s">
        <v>2</v>
      </c>
      <c r="D5" s="114" t="s">
        <v>651</v>
      </c>
      <c r="E5" s="96" t="s">
        <v>620</v>
      </c>
      <c r="F5" s="96"/>
      <c r="G5" s="97"/>
      <c r="H5" s="96" t="s">
        <v>622</v>
      </c>
      <c r="I5" s="98"/>
      <c r="J5" s="99" t="s">
        <v>623</v>
      </c>
      <c r="K5" s="98"/>
      <c r="L5" s="99" t="s">
        <v>624</v>
      </c>
      <c r="M5" s="97"/>
    </row>
    <row r="6" spans="1:13" ht="21.75" thickBot="1" x14ac:dyDescent="0.3">
      <c r="A6" s="103"/>
      <c r="B6" s="103"/>
      <c r="C6" s="101"/>
      <c r="D6" s="114"/>
      <c r="E6" s="34" t="s">
        <v>621</v>
      </c>
      <c r="F6" s="35" t="s">
        <v>3</v>
      </c>
      <c r="G6" s="36" t="s">
        <v>609</v>
      </c>
      <c r="H6" s="34" t="s">
        <v>621</v>
      </c>
      <c r="I6" s="36" t="s">
        <v>609</v>
      </c>
      <c r="J6" s="37" t="s">
        <v>621</v>
      </c>
      <c r="K6" s="36" t="s">
        <v>609</v>
      </c>
      <c r="L6" s="37" t="s">
        <v>621</v>
      </c>
      <c r="M6" s="36" t="s">
        <v>609</v>
      </c>
    </row>
    <row r="7" spans="1:13" ht="20.100000000000001" customHeight="1" x14ac:dyDescent="0.25">
      <c r="A7" s="38"/>
      <c r="B7" s="39"/>
      <c r="C7" s="40"/>
      <c r="D7" s="72"/>
      <c r="E7" s="42"/>
      <c r="F7" s="43"/>
      <c r="G7" s="118">
        <f>E7*F7</f>
        <v>0</v>
      </c>
      <c r="H7" s="44"/>
      <c r="I7" s="119">
        <f>H7*F7</f>
        <v>0</v>
      </c>
      <c r="J7" s="44"/>
      <c r="K7" s="119">
        <f>J7*F7</f>
        <v>0</v>
      </c>
      <c r="L7" s="44">
        <f>J7+H7</f>
        <v>0</v>
      </c>
      <c r="M7" s="119">
        <f>K7+I7</f>
        <v>0</v>
      </c>
    </row>
    <row r="8" spans="1:13" ht="20.100000000000001" customHeight="1" x14ac:dyDescent="0.25">
      <c r="A8" s="38"/>
      <c r="B8" s="39"/>
      <c r="C8" s="45"/>
      <c r="D8" s="73"/>
      <c r="E8" s="42"/>
      <c r="F8" s="43"/>
      <c r="G8" s="118">
        <f t="shared" ref="G8:G14" si="0">E8*F8</f>
        <v>0</v>
      </c>
      <c r="H8" s="47"/>
      <c r="I8" s="120">
        <f t="shared" ref="I8:I14" si="1">H8*F8</f>
        <v>0</v>
      </c>
      <c r="J8" s="47"/>
      <c r="K8" s="120">
        <f t="shared" ref="K8:K14" si="2">J8*F8</f>
        <v>0</v>
      </c>
      <c r="L8" s="47">
        <f t="shared" ref="L8:L14" si="3">J8+H8</f>
        <v>0</v>
      </c>
      <c r="M8" s="120">
        <f t="shared" ref="M8:M14" si="4">K8+I8</f>
        <v>0</v>
      </c>
    </row>
    <row r="9" spans="1:13" ht="20.100000000000001" customHeight="1" x14ac:dyDescent="0.25">
      <c r="A9" s="38"/>
      <c r="B9" s="39"/>
      <c r="C9" s="45"/>
      <c r="D9" s="73"/>
      <c r="E9" s="42"/>
      <c r="F9" s="43"/>
      <c r="G9" s="118">
        <f t="shared" si="0"/>
        <v>0</v>
      </c>
      <c r="H9" s="47"/>
      <c r="I9" s="120">
        <f t="shared" si="1"/>
        <v>0</v>
      </c>
      <c r="J9" s="47"/>
      <c r="K9" s="120">
        <f t="shared" si="2"/>
        <v>0</v>
      </c>
      <c r="L9" s="47">
        <f t="shared" si="3"/>
        <v>0</v>
      </c>
      <c r="M9" s="120">
        <f t="shared" si="4"/>
        <v>0</v>
      </c>
    </row>
    <row r="10" spans="1:13" ht="20.100000000000001" customHeight="1" x14ac:dyDescent="0.25">
      <c r="A10" s="38"/>
      <c r="B10" s="39"/>
      <c r="C10" s="45"/>
      <c r="D10" s="73"/>
      <c r="E10" s="42"/>
      <c r="F10" s="43"/>
      <c r="G10" s="118">
        <f t="shared" si="0"/>
        <v>0</v>
      </c>
      <c r="H10" s="47"/>
      <c r="I10" s="120">
        <f t="shared" si="1"/>
        <v>0</v>
      </c>
      <c r="J10" s="47"/>
      <c r="K10" s="120">
        <f t="shared" si="2"/>
        <v>0</v>
      </c>
      <c r="L10" s="47">
        <f t="shared" si="3"/>
        <v>0</v>
      </c>
      <c r="M10" s="120">
        <f t="shared" si="4"/>
        <v>0</v>
      </c>
    </row>
    <row r="11" spans="1:13" ht="20.100000000000001" customHeight="1" x14ac:dyDescent="0.25">
      <c r="A11" s="38"/>
      <c r="B11" s="39"/>
      <c r="C11" s="45"/>
      <c r="D11" s="73"/>
      <c r="E11" s="42"/>
      <c r="F11" s="43"/>
      <c r="G11" s="118">
        <f t="shared" si="0"/>
        <v>0</v>
      </c>
      <c r="H11" s="47"/>
      <c r="I11" s="120">
        <f t="shared" si="1"/>
        <v>0</v>
      </c>
      <c r="J11" s="47"/>
      <c r="K11" s="120">
        <f t="shared" si="2"/>
        <v>0</v>
      </c>
      <c r="L11" s="47">
        <f t="shared" si="3"/>
        <v>0</v>
      </c>
      <c r="M11" s="120">
        <f t="shared" si="4"/>
        <v>0</v>
      </c>
    </row>
    <row r="12" spans="1:13" ht="20.100000000000001" customHeight="1" x14ac:dyDescent="0.25">
      <c r="A12" s="38"/>
      <c r="B12" s="39"/>
      <c r="C12" s="45"/>
      <c r="D12" s="73"/>
      <c r="E12" s="42"/>
      <c r="F12" s="43"/>
      <c r="G12" s="118">
        <f t="shared" si="0"/>
        <v>0</v>
      </c>
      <c r="H12" s="47"/>
      <c r="I12" s="120">
        <f t="shared" si="1"/>
        <v>0</v>
      </c>
      <c r="J12" s="47"/>
      <c r="K12" s="120">
        <f t="shared" si="2"/>
        <v>0</v>
      </c>
      <c r="L12" s="47">
        <f t="shared" si="3"/>
        <v>0</v>
      </c>
      <c r="M12" s="120">
        <f t="shared" si="4"/>
        <v>0</v>
      </c>
    </row>
    <row r="13" spans="1:13" ht="20.100000000000001" customHeight="1" x14ac:dyDescent="0.25">
      <c r="A13" s="38"/>
      <c r="B13" s="39"/>
      <c r="C13" s="45"/>
      <c r="D13" s="73"/>
      <c r="E13" s="42"/>
      <c r="F13" s="43"/>
      <c r="G13" s="118">
        <f t="shared" si="0"/>
        <v>0</v>
      </c>
      <c r="H13" s="47"/>
      <c r="I13" s="120">
        <f t="shared" si="1"/>
        <v>0</v>
      </c>
      <c r="J13" s="47"/>
      <c r="K13" s="120">
        <f t="shared" si="2"/>
        <v>0</v>
      </c>
      <c r="L13" s="47">
        <f t="shared" si="3"/>
        <v>0</v>
      </c>
      <c r="M13" s="120">
        <f t="shared" si="4"/>
        <v>0</v>
      </c>
    </row>
    <row r="14" spans="1:13" ht="20.100000000000001" customHeight="1" x14ac:dyDescent="0.25">
      <c r="A14" s="38"/>
      <c r="B14" s="39"/>
      <c r="C14" s="45"/>
      <c r="D14" s="73"/>
      <c r="E14" s="42"/>
      <c r="F14" s="43"/>
      <c r="G14" s="118">
        <f t="shared" si="0"/>
        <v>0</v>
      </c>
      <c r="H14" s="47"/>
      <c r="I14" s="120">
        <f t="shared" si="1"/>
        <v>0</v>
      </c>
      <c r="J14" s="47"/>
      <c r="K14" s="120">
        <f t="shared" si="2"/>
        <v>0</v>
      </c>
      <c r="L14" s="47">
        <f t="shared" si="3"/>
        <v>0</v>
      </c>
      <c r="M14" s="120">
        <f t="shared" si="4"/>
        <v>0</v>
      </c>
    </row>
    <row r="15" spans="1:13" ht="20.100000000000001" customHeight="1" thickBot="1" x14ac:dyDescent="0.3">
      <c r="A15" s="104" t="s">
        <v>629</v>
      </c>
      <c r="B15" s="105"/>
      <c r="C15" s="105"/>
      <c r="D15" s="74">
        <f>SUM(D7:D14)</f>
        <v>0</v>
      </c>
      <c r="E15" s="121">
        <f>SUM(G7:G14)</f>
        <v>0</v>
      </c>
      <c r="F15" s="122"/>
      <c r="G15" s="123"/>
      <c r="H15" s="124">
        <f>SUM(I7:I14)</f>
        <v>0</v>
      </c>
      <c r="I15" s="125"/>
      <c r="J15" s="124">
        <f>SUM(K7:K14)</f>
        <v>0</v>
      </c>
      <c r="K15" s="125"/>
      <c r="L15" s="124">
        <f>SUM(M7:M14)</f>
        <v>0</v>
      </c>
      <c r="M15" s="125"/>
    </row>
    <row r="16" spans="1:13" ht="27" customHeight="1" thickBot="1" x14ac:dyDescent="0.3">
      <c r="A16" s="110" t="s">
        <v>645</v>
      </c>
      <c r="B16" s="111"/>
      <c r="C16" s="48" t="s">
        <v>647</v>
      </c>
      <c r="D16" s="49"/>
      <c r="E16" s="126">
        <f>E15+E15*D16</f>
        <v>0</v>
      </c>
      <c r="F16" s="127"/>
      <c r="G16" s="128"/>
      <c r="H16" s="126">
        <f>H15+H15*D16</f>
        <v>0</v>
      </c>
      <c r="I16" s="128"/>
      <c r="J16" s="126">
        <f>J15+J15*D16</f>
        <v>0</v>
      </c>
      <c r="K16" s="128"/>
      <c r="L16" s="126">
        <f>L15+L15*D16</f>
        <v>0</v>
      </c>
      <c r="M16" s="128"/>
    </row>
    <row r="17" spans="1:13" ht="27" customHeight="1" thickBot="1" x14ac:dyDescent="0.3">
      <c r="A17" s="81" t="s">
        <v>649</v>
      </c>
      <c r="B17" s="82"/>
      <c r="C17" s="82"/>
      <c r="D17" s="112"/>
      <c r="E17" s="129">
        <f>E16*(D4+1)</f>
        <v>0</v>
      </c>
      <c r="F17" s="129"/>
      <c r="G17" s="129"/>
      <c r="H17" s="126">
        <f>H16*(1+D4)</f>
        <v>0</v>
      </c>
      <c r="I17" s="128"/>
      <c r="J17" s="126">
        <f>J16*(1+D4)</f>
        <v>0</v>
      </c>
      <c r="K17" s="128"/>
      <c r="L17" s="126">
        <f>L16*(1+D4)</f>
        <v>0</v>
      </c>
      <c r="M17" s="128"/>
    </row>
    <row r="18" spans="1:13" ht="31.5" customHeight="1" thickBot="1" x14ac:dyDescent="0.3">
      <c r="A18" s="50" t="s">
        <v>0</v>
      </c>
      <c r="B18" s="51" t="s">
        <v>630</v>
      </c>
      <c r="C18" s="52" t="s">
        <v>2</v>
      </c>
      <c r="D18" s="52" t="s">
        <v>651</v>
      </c>
      <c r="E18" s="53" t="s">
        <v>621</v>
      </c>
      <c r="F18" s="35" t="s">
        <v>3</v>
      </c>
      <c r="G18" s="36" t="s">
        <v>609</v>
      </c>
      <c r="H18" s="34" t="s">
        <v>621</v>
      </c>
      <c r="I18" s="36" t="s">
        <v>609</v>
      </c>
      <c r="J18" s="54" t="s">
        <v>621</v>
      </c>
      <c r="K18" s="55" t="s">
        <v>609</v>
      </c>
      <c r="L18" s="54" t="s">
        <v>621</v>
      </c>
      <c r="M18" s="55" t="s">
        <v>609</v>
      </c>
    </row>
    <row r="19" spans="1:13" ht="20.25" customHeight="1" x14ac:dyDescent="0.25">
      <c r="A19" s="38"/>
      <c r="B19" s="39"/>
      <c r="C19" s="56"/>
      <c r="D19" s="41"/>
      <c r="E19" s="38"/>
      <c r="F19" s="57"/>
      <c r="G19" s="120">
        <f>F19*E19</f>
        <v>0</v>
      </c>
      <c r="H19" s="58"/>
      <c r="I19" s="118">
        <f>H19*F19</f>
        <v>0</v>
      </c>
      <c r="J19" s="59"/>
      <c r="K19" s="118">
        <f>J19*F19</f>
        <v>0</v>
      </c>
      <c r="L19" s="130">
        <f>J19+H19</f>
        <v>0</v>
      </c>
      <c r="M19" s="118">
        <f>K19+I19</f>
        <v>0</v>
      </c>
    </row>
    <row r="20" spans="1:13" ht="19.5" x14ac:dyDescent="0.25">
      <c r="A20" s="38"/>
      <c r="B20" s="39"/>
      <c r="C20" s="56"/>
      <c r="D20" s="46"/>
      <c r="E20" s="38"/>
      <c r="F20" s="57"/>
      <c r="G20" s="120">
        <f t="shared" ref="G20:G28" si="5">F20*E20</f>
        <v>0</v>
      </c>
      <c r="H20" s="58"/>
      <c r="I20" s="118">
        <f t="shared" ref="I20:I28" si="6">H20*F20</f>
        <v>0</v>
      </c>
      <c r="J20" s="59"/>
      <c r="K20" s="118">
        <f t="shared" ref="K20:K28" si="7">J20*F20</f>
        <v>0</v>
      </c>
      <c r="L20" s="130">
        <f t="shared" ref="L20:L28" si="8">J20+H20</f>
        <v>0</v>
      </c>
      <c r="M20" s="118">
        <f t="shared" ref="M20:M28" si="9">K20+I20</f>
        <v>0</v>
      </c>
    </row>
    <row r="21" spans="1:13" ht="19.5" x14ac:dyDescent="0.25">
      <c r="A21" s="38"/>
      <c r="B21" s="39"/>
      <c r="C21" s="56"/>
      <c r="D21" s="46"/>
      <c r="E21" s="38"/>
      <c r="F21" s="57"/>
      <c r="G21" s="120">
        <f t="shared" si="5"/>
        <v>0</v>
      </c>
      <c r="H21" s="58"/>
      <c r="I21" s="118">
        <f t="shared" si="6"/>
        <v>0</v>
      </c>
      <c r="J21" s="59"/>
      <c r="K21" s="118">
        <f t="shared" si="7"/>
        <v>0</v>
      </c>
      <c r="L21" s="130">
        <f t="shared" si="8"/>
        <v>0</v>
      </c>
      <c r="M21" s="118">
        <f t="shared" si="9"/>
        <v>0</v>
      </c>
    </row>
    <row r="22" spans="1:13" ht="20.100000000000001" customHeight="1" x14ac:dyDescent="0.25">
      <c r="A22" s="38"/>
      <c r="B22" s="39"/>
      <c r="C22" s="56"/>
      <c r="D22" s="46"/>
      <c r="E22" s="38"/>
      <c r="F22" s="57"/>
      <c r="G22" s="120">
        <f t="shared" si="5"/>
        <v>0</v>
      </c>
      <c r="H22" s="58"/>
      <c r="I22" s="118">
        <f t="shared" si="6"/>
        <v>0</v>
      </c>
      <c r="J22" s="59"/>
      <c r="K22" s="118">
        <f t="shared" si="7"/>
        <v>0</v>
      </c>
      <c r="L22" s="130">
        <f t="shared" si="8"/>
        <v>0</v>
      </c>
      <c r="M22" s="118">
        <f t="shared" si="9"/>
        <v>0</v>
      </c>
    </row>
    <row r="23" spans="1:13" ht="20.100000000000001" customHeight="1" x14ac:dyDescent="0.25">
      <c r="A23" s="38"/>
      <c r="B23" s="39"/>
      <c r="C23" s="56"/>
      <c r="D23" s="46"/>
      <c r="E23" s="38"/>
      <c r="F23" s="57"/>
      <c r="G23" s="120">
        <f t="shared" si="5"/>
        <v>0</v>
      </c>
      <c r="H23" s="60"/>
      <c r="I23" s="118">
        <f t="shared" si="6"/>
        <v>0</v>
      </c>
      <c r="J23" s="39"/>
      <c r="K23" s="118">
        <f t="shared" si="7"/>
        <v>0</v>
      </c>
      <c r="L23" s="130">
        <f t="shared" si="8"/>
        <v>0</v>
      </c>
      <c r="M23" s="118">
        <f t="shared" si="9"/>
        <v>0</v>
      </c>
    </row>
    <row r="24" spans="1:13" ht="20.100000000000001" customHeight="1" x14ac:dyDescent="0.25">
      <c r="A24" s="38"/>
      <c r="B24" s="39"/>
      <c r="C24" s="56"/>
      <c r="D24" s="46"/>
      <c r="E24" s="38"/>
      <c r="F24" s="57"/>
      <c r="G24" s="120">
        <f t="shared" si="5"/>
        <v>0</v>
      </c>
      <c r="H24" s="60"/>
      <c r="I24" s="118">
        <f t="shared" si="6"/>
        <v>0</v>
      </c>
      <c r="J24" s="39"/>
      <c r="K24" s="118">
        <f t="shared" si="7"/>
        <v>0</v>
      </c>
      <c r="L24" s="130">
        <f t="shared" si="8"/>
        <v>0</v>
      </c>
      <c r="M24" s="118">
        <f t="shared" si="9"/>
        <v>0</v>
      </c>
    </row>
    <row r="25" spans="1:13" ht="20.100000000000001" customHeight="1" x14ac:dyDescent="0.25">
      <c r="A25" s="38"/>
      <c r="B25" s="39"/>
      <c r="C25" s="56"/>
      <c r="D25" s="46"/>
      <c r="E25" s="38"/>
      <c r="F25" s="57"/>
      <c r="G25" s="120">
        <f t="shared" si="5"/>
        <v>0</v>
      </c>
      <c r="H25" s="60"/>
      <c r="I25" s="118">
        <f t="shared" si="6"/>
        <v>0</v>
      </c>
      <c r="J25" s="39"/>
      <c r="K25" s="118">
        <f t="shared" si="7"/>
        <v>0</v>
      </c>
      <c r="L25" s="130">
        <f t="shared" si="8"/>
        <v>0</v>
      </c>
      <c r="M25" s="118">
        <f t="shared" si="9"/>
        <v>0</v>
      </c>
    </row>
    <row r="26" spans="1:13" ht="20.100000000000001" customHeight="1" x14ac:dyDescent="0.25">
      <c r="A26" s="38"/>
      <c r="B26" s="39"/>
      <c r="C26" s="56"/>
      <c r="D26" s="46"/>
      <c r="E26" s="38"/>
      <c r="F26" s="57"/>
      <c r="G26" s="120">
        <f t="shared" si="5"/>
        <v>0</v>
      </c>
      <c r="H26" s="60"/>
      <c r="I26" s="118">
        <f t="shared" si="6"/>
        <v>0</v>
      </c>
      <c r="J26" s="39"/>
      <c r="K26" s="118">
        <f t="shared" si="7"/>
        <v>0</v>
      </c>
      <c r="L26" s="130">
        <f t="shared" si="8"/>
        <v>0</v>
      </c>
      <c r="M26" s="118">
        <f t="shared" si="9"/>
        <v>0</v>
      </c>
    </row>
    <row r="27" spans="1:13" ht="20.100000000000001" customHeight="1" x14ac:dyDescent="0.25">
      <c r="A27" s="38"/>
      <c r="B27" s="39"/>
      <c r="C27" s="56"/>
      <c r="D27" s="46"/>
      <c r="E27" s="38"/>
      <c r="F27" s="57"/>
      <c r="G27" s="120">
        <f t="shared" si="5"/>
        <v>0</v>
      </c>
      <c r="H27" s="60"/>
      <c r="I27" s="118">
        <f t="shared" si="6"/>
        <v>0</v>
      </c>
      <c r="J27" s="39"/>
      <c r="K27" s="118">
        <f t="shared" si="7"/>
        <v>0</v>
      </c>
      <c r="L27" s="130">
        <f t="shared" si="8"/>
        <v>0</v>
      </c>
      <c r="M27" s="118">
        <f t="shared" si="9"/>
        <v>0</v>
      </c>
    </row>
    <row r="28" spans="1:13" ht="20.100000000000001" customHeight="1" x14ac:dyDescent="0.25">
      <c r="A28" s="38"/>
      <c r="B28" s="39"/>
      <c r="C28" s="56"/>
      <c r="D28" s="46"/>
      <c r="E28" s="38"/>
      <c r="F28" s="57"/>
      <c r="G28" s="120">
        <f t="shared" si="5"/>
        <v>0</v>
      </c>
      <c r="H28" s="60"/>
      <c r="I28" s="118">
        <f t="shared" si="6"/>
        <v>0</v>
      </c>
      <c r="J28" s="39"/>
      <c r="K28" s="118">
        <f t="shared" si="7"/>
        <v>0</v>
      </c>
      <c r="L28" s="130">
        <f t="shared" si="8"/>
        <v>0</v>
      </c>
      <c r="M28" s="118">
        <f t="shared" si="9"/>
        <v>0</v>
      </c>
    </row>
    <row r="29" spans="1:13" ht="20.100000000000001" customHeight="1" thickBot="1" x14ac:dyDescent="0.3">
      <c r="A29" s="104" t="s">
        <v>631</v>
      </c>
      <c r="B29" s="105"/>
      <c r="C29" s="105"/>
      <c r="D29" s="61">
        <f>SUM(D19:D28)</f>
        <v>0</v>
      </c>
      <c r="E29" s="121">
        <f>SUM(G19:G28)</f>
        <v>0</v>
      </c>
      <c r="F29" s="122"/>
      <c r="G29" s="123"/>
      <c r="H29" s="131">
        <f>SUM(I19:I28)</f>
        <v>0</v>
      </c>
      <c r="I29" s="132"/>
      <c r="J29" s="131">
        <f t="shared" ref="J29" si="10">SUM(K19:K28)</f>
        <v>0</v>
      </c>
      <c r="K29" s="132"/>
      <c r="L29" s="131">
        <f t="shared" ref="L29" si="11">SUM(M19:M28)</f>
        <v>0</v>
      </c>
      <c r="M29" s="132"/>
    </row>
    <row r="30" spans="1:13" ht="27" customHeight="1" thickBot="1" x14ac:dyDescent="0.3">
      <c r="A30" s="110" t="s">
        <v>645</v>
      </c>
      <c r="B30" s="113"/>
      <c r="C30" s="62" t="s">
        <v>647</v>
      </c>
      <c r="D30" s="49"/>
      <c r="E30" s="126">
        <f>E29+E29*D30</f>
        <v>0</v>
      </c>
      <c r="F30" s="127"/>
      <c r="G30" s="128"/>
      <c r="H30" s="126">
        <f>H29+H29*D30</f>
        <v>0</v>
      </c>
      <c r="I30" s="128"/>
      <c r="J30" s="126">
        <f>J29+J29*D30</f>
        <v>0</v>
      </c>
      <c r="K30" s="128"/>
      <c r="L30" s="126">
        <f>L29+L29*D30</f>
        <v>0</v>
      </c>
      <c r="M30" s="128"/>
    </row>
    <row r="31" spans="1:13" ht="27" customHeight="1" thickBot="1" x14ac:dyDescent="0.3">
      <c r="A31" s="110" t="s">
        <v>649</v>
      </c>
      <c r="B31" s="113"/>
      <c r="C31" s="113"/>
      <c r="D31" s="111"/>
      <c r="E31" s="126">
        <f>E30*(1+D4)</f>
        <v>0</v>
      </c>
      <c r="F31" s="127"/>
      <c r="G31" s="128"/>
      <c r="H31" s="126">
        <f>H30*(1+D4)</f>
        <v>0</v>
      </c>
      <c r="I31" s="128"/>
      <c r="J31" s="126">
        <f>J30*(1+D4)</f>
        <v>0</v>
      </c>
      <c r="K31" s="128"/>
      <c r="L31" s="126">
        <f>L30*(1+D4)</f>
        <v>0</v>
      </c>
      <c r="M31" s="128"/>
    </row>
    <row r="32" spans="1:13" ht="29.25" customHeight="1" thickBot="1" x14ac:dyDescent="0.3">
      <c r="A32" s="63" t="s">
        <v>0</v>
      </c>
      <c r="B32" s="64" t="s">
        <v>632</v>
      </c>
      <c r="C32" s="65" t="s">
        <v>2</v>
      </c>
      <c r="D32" s="65" t="s">
        <v>651</v>
      </c>
      <c r="E32" s="66" t="s">
        <v>621</v>
      </c>
      <c r="F32" s="67" t="s">
        <v>3</v>
      </c>
      <c r="G32" s="68" t="s">
        <v>609</v>
      </c>
      <c r="H32" s="69" t="s">
        <v>621</v>
      </c>
      <c r="I32" s="68" t="s">
        <v>609</v>
      </c>
      <c r="J32" s="70" t="s">
        <v>621</v>
      </c>
      <c r="K32" s="68" t="s">
        <v>609</v>
      </c>
      <c r="L32" s="70" t="s">
        <v>621</v>
      </c>
      <c r="M32" s="68" t="s">
        <v>609</v>
      </c>
    </row>
    <row r="33" spans="1:13" ht="27.6" customHeight="1" x14ac:dyDescent="0.25">
      <c r="A33" s="38"/>
      <c r="B33" s="39"/>
      <c r="C33" s="56"/>
      <c r="D33" s="41"/>
      <c r="E33" s="47"/>
      <c r="F33" s="43"/>
      <c r="G33" s="120">
        <f>F33*E33</f>
        <v>0</v>
      </c>
      <c r="H33" s="42"/>
      <c r="I33" s="133">
        <f>H33*F33</f>
        <v>0</v>
      </c>
      <c r="J33" s="43"/>
      <c r="K33" s="118">
        <f>J33*F33</f>
        <v>0</v>
      </c>
      <c r="L33" s="130">
        <f>J33+H33</f>
        <v>0</v>
      </c>
      <c r="M33" s="118">
        <f>K33+I33</f>
        <v>0</v>
      </c>
    </row>
    <row r="34" spans="1:13" ht="27.6" customHeight="1" x14ac:dyDescent="0.25">
      <c r="A34" s="38"/>
      <c r="B34" s="39"/>
      <c r="C34" s="56"/>
      <c r="D34" s="46"/>
      <c r="E34" s="47"/>
      <c r="F34" s="43"/>
      <c r="G34" s="120">
        <f t="shared" ref="G34:G38" si="12">F34*E34</f>
        <v>0</v>
      </c>
      <c r="H34" s="42"/>
      <c r="I34" s="118">
        <f t="shared" ref="I34:I38" si="13">H34*F34</f>
        <v>0</v>
      </c>
      <c r="J34" s="43"/>
      <c r="K34" s="118">
        <f t="shared" ref="K34:K38" si="14">J34*F34</f>
        <v>0</v>
      </c>
      <c r="L34" s="130">
        <f t="shared" ref="L34:L38" si="15">J34+H34</f>
        <v>0</v>
      </c>
      <c r="M34" s="118">
        <f t="shared" ref="M34:M38" si="16">K34+I34</f>
        <v>0</v>
      </c>
    </row>
    <row r="35" spans="1:13" ht="27.6" customHeight="1" x14ac:dyDescent="0.25">
      <c r="A35" s="38"/>
      <c r="B35" s="39"/>
      <c r="C35" s="56"/>
      <c r="D35" s="46"/>
      <c r="E35" s="47"/>
      <c r="F35" s="43"/>
      <c r="G35" s="120">
        <f t="shared" si="12"/>
        <v>0</v>
      </c>
      <c r="H35" s="42"/>
      <c r="I35" s="118">
        <f t="shared" si="13"/>
        <v>0</v>
      </c>
      <c r="J35" s="43"/>
      <c r="K35" s="118">
        <f t="shared" si="14"/>
        <v>0</v>
      </c>
      <c r="L35" s="130">
        <f t="shared" si="15"/>
        <v>0</v>
      </c>
      <c r="M35" s="118">
        <f t="shared" si="16"/>
        <v>0</v>
      </c>
    </row>
    <row r="36" spans="1:13" ht="27.6" customHeight="1" x14ac:dyDescent="0.25">
      <c r="A36" s="38"/>
      <c r="B36" s="39"/>
      <c r="C36" s="56"/>
      <c r="D36" s="46"/>
      <c r="E36" s="47"/>
      <c r="F36" s="43"/>
      <c r="G36" s="120">
        <f t="shared" si="12"/>
        <v>0</v>
      </c>
      <c r="H36" s="42"/>
      <c r="I36" s="118">
        <f t="shared" si="13"/>
        <v>0</v>
      </c>
      <c r="J36" s="43"/>
      <c r="K36" s="118">
        <f t="shared" si="14"/>
        <v>0</v>
      </c>
      <c r="L36" s="130">
        <f t="shared" si="15"/>
        <v>0</v>
      </c>
      <c r="M36" s="118">
        <f t="shared" si="16"/>
        <v>0</v>
      </c>
    </row>
    <row r="37" spans="1:13" ht="27.6" customHeight="1" x14ac:dyDescent="0.25">
      <c r="A37" s="38"/>
      <c r="B37" s="39"/>
      <c r="C37" s="56"/>
      <c r="D37" s="46"/>
      <c r="E37" s="47"/>
      <c r="F37" s="43"/>
      <c r="G37" s="120">
        <f t="shared" si="12"/>
        <v>0</v>
      </c>
      <c r="H37" s="42"/>
      <c r="I37" s="118">
        <f t="shared" si="13"/>
        <v>0</v>
      </c>
      <c r="J37" s="43"/>
      <c r="K37" s="118">
        <f t="shared" si="14"/>
        <v>0</v>
      </c>
      <c r="L37" s="130">
        <f t="shared" si="15"/>
        <v>0</v>
      </c>
      <c r="M37" s="118">
        <f t="shared" si="16"/>
        <v>0</v>
      </c>
    </row>
    <row r="38" spans="1:13" ht="27.6" customHeight="1" thickBot="1" x14ac:dyDescent="0.3">
      <c r="A38" s="38"/>
      <c r="B38" s="39"/>
      <c r="C38" s="56"/>
      <c r="D38" s="71"/>
      <c r="E38" s="47"/>
      <c r="F38" s="43"/>
      <c r="G38" s="120">
        <f t="shared" si="12"/>
        <v>0</v>
      </c>
      <c r="H38" s="42"/>
      <c r="I38" s="118">
        <f t="shared" si="13"/>
        <v>0</v>
      </c>
      <c r="J38" s="43"/>
      <c r="K38" s="118">
        <f t="shared" si="14"/>
        <v>0</v>
      </c>
      <c r="L38" s="130">
        <f t="shared" si="15"/>
        <v>0</v>
      </c>
      <c r="M38" s="118">
        <f t="shared" si="16"/>
        <v>0</v>
      </c>
    </row>
    <row r="39" spans="1:13" ht="27.6" customHeight="1" thickBot="1" x14ac:dyDescent="0.3">
      <c r="A39" s="115" t="s">
        <v>633</v>
      </c>
      <c r="B39" s="116"/>
      <c r="C39" s="117"/>
      <c r="D39" s="75">
        <f>SUM(D33:D38)</f>
        <v>0</v>
      </c>
      <c r="E39" s="134">
        <f>SUM(G33:G38)</f>
        <v>0</v>
      </c>
      <c r="F39" s="135"/>
      <c r="G39" s="136"/>
      <c r="H39" s="134">
        <f>SUM(I33:I38)</f>
        <v>0</v>
      </c>
      <c r="I39" s="136"/>
      <c r="J39" s="134">
        <f>SUM(K33:K38)</f>
        <v>0</v>
      </c>
      <c r="K39" s="136"/>
      <c r="L39" s="134">
        <f>SUM(M33:M38)</f>
        <v>0</v>
      </c>
      <c r="M39" s="137"/>
    </row>
    <row r="40" spans="1:13" ht="27.6" customHeight="1" thickBot="1" x14ac:dyDescent="0.3">
      <c r="A40" s="83" t="s">
        <v>645</v>
      </c>
      <c r="B40" s="84"/>
      <c r="C40" s="62" t="s">
        <v>647</v>
      </c>
      <c r="D40" s="26"/>
      <c r="E40" s="138">
        <f>E39+E39*D40</f>
        <v>0</v>
      </c>
      <c r="F40" s="139"/>
      <c r="G40" s="140"/>
      <c r="H40" s="134">
        <f>H39+H39*D40</f>
        <v>0</v>
      </c>
      <c r="I40" s="136"/>
      <c r="J40" s="134">
        <f>J39+J39*D40</f>
        <v>0</v>
      </c>
      <c r="K40" s="136"/>
      <c r="L40" s="134">
        <f>L39+L39*D40</f>
        <v>0</v>
      </c>
      <c r="M40" s="137"/>
    </row>
    <row r="41" spans="1:13" ht="27.6" customHeight="1" thickBot="1" x14ac:dyDescent="0.3">
      <c r="A41" s="83" t="s">
        <v>649</v>
      </c>
      <c r="B41" s="84"/>
      <c r="C41" s="84"/>
      <c r="D41" s="85"/>
      <c r="E41" s="138">
        <f>E40*(1+D4)</f>
        <v>0</v>
      </c>
      <c r="F41" s="139"/>
      <c r="G41" s="140"/>
      <c r="H41" s="134">
        <f>H40*(1+D4)</f>
        <v>0</v>
      </c>
      <c r="I41" s="136"/>
      <c r="J41" s="134">
        <f>J40*(1+D4)</f>
        <v>0</v>
      </c>
      <c r="K41" s="136"/>
      <c r="L41" s="134">
        <f>L40*(1+D4)</f>
        <v>0</v>
      </c>
      <c r="M41" s="137"/>
    </row>
    <row r="42" spans="1:13" ht="27" customHeight="1" thickBot="1" x14ac:dyDescent="0.3">
      <c r="A42" s="79" t="s">
        <v>648</v>
      </c>
      <c r="B42" s="80"/>
      <c r="C42" s="80"/>
      <c r="D42" s="80"/>
      <c r="E42" s="80"/>
      <c r="F42" s="80"/>
      <c r="G42" s="141">
        <f>SUM(E16,E30,E40)</f>
        <v>0</v>
      </c>
      <c r="H42" s="134">
        <f>SUM(H16,H30,H40)</f>
        <v>0</v>
      </c>
      <c r="I42" s="136"/>
      <c r="J42" s="134">
        <f>SUM(J16,J30,J40)</f>
        <v>0</v>
      </c>
      <c r="K42" s="136"/>
      <c r="L42" s="134">
        <f>SUM(L16,L30,L40)</f>
        <v>0</v>
      </c>
      <c r="M42" s="137"/>
    </row>
    <row r="43" spans="1:13" ht="27" customHeight="1" thickBot="1" x14ac:dyDescent="0.3">
      <c r="A43" s="81" t="s">
        <v>646</v>
      </c>
      <c r="B43" s="82"/>
      <c r="C43" s="82"/>
      <c r="D43" s="82"/>
      <c r="E43" s="82"/>
      <c r="F43" s="82"/>
      <c r="G43" s="142">
        <f>SUM(E17,E31,E41)</f>
        <v>0</v>
      </c>
      <c r="H43" s="143">
        <f>SUM(H17,H31,H41)</f>
        <v>0</v>
      </c>
      <c r="I43" s="137"/>
      <c r="J43" s="143">
        <f>SUM(J17,J31,J41)</f>
        <v>0</v>
      </c>
      <c r="K43" s="137"/>
      <c r="L43" s="143">
        <f>SUM(L17,L31,L41)</f>
        <v>0</v>
      </c>
      <c r="M43" s="137"/>
    </row>
    <row r="44" spans="1:13" ht="72.75" customHeight="1" thickBot="1" x14ac:dyDescent="0.3">
      <c r="A44" s="77" t="s">
        <v>640</v>
      </c>
      <c r="B44" s="76"/>
      <c r="C44" s="76" t="s">
        <v>639</v>
      </c>
      <c r="D44" s="76"/>
      <c r="E44" s="76"/>
      <c r="F44" s="76"/>
      <c r="G44" s="76"/>
      <c r="H44" s="76"/>
      <c r="I44" s="76" t="s">
        <v>638</v>
      </c>
      <c r="J44" s="76"/>
      <c r="K44" s="76"/>
      <c r="L44" s="76"/>
      <c r="M44" s="78"/>
    </row>
    <row r="45" spans="1:13" ht="42" customHeight="1" x14ac:dyDescent="0.25">
      <c r="A45" s="86" t="s">
        <v>650</v>
      </c>
      <c r="B45" s="86"/>
      <c r="C45" s="86"/>
      <c r="D45" s="86"/>
      <c r="E45" s="86"/>
      <c r="F45" s="86"/>
      <c r="G45" s="86"/>
      <c r="H45" s="86"/>
      <c r="I45" s="86"/>
      <c r="J45" s="86"/>
      <c r="K45" s="86"/>
      <c r="L45" s="86"/>
      <c r="M45" s="86"/>
    </row>
    <row r="46" spans="1:13" ht="19.5" x14ac:dyDescent="0.55000000000000004">
      <c r="A46" s="25"/>
      <c r="B46" s="25"/>
      <c r="C46" s="25"/>
      <c r="D46" s="25"/>
      <c r="E46" s="25"/>
      <c r="F46" s="25"/>
      <c r="G46" s="25"/>
      <c r="H46" s="25"/>
      <c r="I46" s="25"/>
      <c r="J46" s="25"/>
      <c r="K46" s="25"/>
      <c r="L46" s="25"/>
      <c r="M46" s="25"/>
    </row>
    <row r="47" spans="1:13" x14ac:dyDescent="0.25">
      <c r="A47" s="24"/>
      <c r="B47" s="24"/>
      <c r="C47" s="24"/>
      <c r="D47" s="24"/>
      <c r="E47" s="24"/>
      <c r="F47" s="24"/>
      <c r="G47" s="24"/>
      <c r="H47" s="24"/>
      <c r="I47" s="24"/>
      <c r="J47" s="24"/>
      <c r="K47" s="24"/>
      <c r="L47" s="24"/>
      <c r="M47" s="24"/>
    </row>
    <row r="48" spans="1:13" x14ac:dyDescent="0.25">
      <c r="A48" s="24"/>
      <c r="B48" s="24"/>
      <c r="C48" s="24"/>
      <c r="D48" s="24"/>
      <c r="E48" s="24"/>
      <c r="F48" s="24"/>
      <c r="G48" s="24"/>
      <c r="H48" s="24"/>
      <c r="I48" s="24"/>
      <c r="J48" s="24"/>
      <c r="K48" s="24"/>
      <c r="L48" s="24"/>
      <c r="M48" s="24"/>
    </row>
    <row r="49" spans="1:13" x14ac:dyDescent="0.25">
      <c r="A49" s="24"/>
      <c r="B49" s="24"/>
      <c r="C49" s="24"/>
      <c r="D49" s="24"/>
      <c r="E49" s="24"/>
      <c r="F49" s="24"/>
      <c r="G49" s="24"/>
      <c r="H49" s="24"/>
      <c r="I49" s="24"/>
      <c r="J49" s="24"/>
      <c r="K49" s="24"/>
      <c r="L49" s="24"/>
      <c r="M49" s="24"/>
    </row>
    <row r="50" spans="1:13" x14ac:dyDescent="0.25">
      <c r="A50" s="24"/>
      <c r="B50" s="24"/>
      <c r="C50" s="24"/>
      <c r="D50" s="24"/>
      <c r="E50" s="24"/>
      <c r="F50" s="24"/>
      <c r="G50" s="24"/>
      <c r="H50" s="24"/>
      <c r="I50" s="24"/>
      <c r="J50" s="24"/>
      <c r="K50" s="24"/>
      <c r="L50" s="24"/>
      <c r="M50" s="24"/>
    </row>
    <row r="51" spans="1:13" x14ac:dyDescent="0.25">
      <c r="A51" s="24"/>
      <c r="B51" s="24"/>
      <c r="C51" s="24"/>
      <c r="D51" s="24"/>
      <c r="E51" s="24"/>
      <c r="F51" s="24"/>
      <c r="G51" s="24"/>
      <c r="H51" s="24"/>
      <c r="I51" s="24"/>
      <c r="J51" s="24"/>
      <c r="K51" s="24"/>
      <c r="L51" s="24"/>
      <c r="M51" s="24"/>
    </row>
    <row r="52" spans="1:13" x14ac:dyDescent="0.25">
      <c r="A52" s="24"/>
      <c r="B52" s="24"/>
      <c r="C52" s="24"/>
      <c r="D52" s="24"/>
      <c r="E52" s="24"/>
      <c r="F52" s="24"/>
      <c r="G52" s="24"/>
      <c r="H52" s="24"/>
      <c r="I52" s="24"/>
      <c r="J52" s="24"/>
      <c r="K52" s="24"/>
      <c r="L52" s="24"/>
      <c r="M52" s="24"/>
    </row>
  </sheetData>
  <sheetProtection algorithmName="SHA-512" hashValue="yISHlNFNP/wBUeALLcbCoW65Nm96gL6jfCrCU49TDOvLb6dGOSc87qStoSwZ665mCFqGnhN9dtGPBiWu/uSpsw==" saltValue="A/CrcRDSC387kyp0tfAbSg==" spinCount="100000" sheet="1" formatCells="0" formatColumns="0" formatRows="0" insertRows="0" deleteRows="0"/>
  <mergeCells count="70">
    <mergeCell ref="L41:M41"/>
    <mergeCell ref="L17:M17"/>
    <mergeCell ref="L31:M31"/>
    <mergeCell ref="L30:M30"/>
    <mergeCell ref="E17:G17"/>
    <mergeCell ref="H17:I17"/>
    <mergeCell ref="J17:K17"/>
    <mergeCell ref="A30:B30"/>
    <mergeCell ref="E41:G41"/>
    <mergeCell ref="H41:I41"/>
    <mergeCell ref="J41:K41"/>
    <mergeCell ref="D5:D6"/>
    <mergeCell ref="A39:C39"/>
    <mergeCell ref="E39:G39"/>
    <mergeCell ref="H40:I40"/>
    <mergeCell ref="J40:K40"/>
    <mergeCell ref="E30:G30"/>
    <mergeCell ref="H30:I30"/>
    <mergeCell ref="J30:K30"/>
    <mergeCell ref="A31:D31"/>
    <mergeCell ref="E31:G31"/>
    <mergeCell ref="H31:I31"/>
    <mergeCell ref="J31:K31"/>
    <mergeCell ref="H4:I4"/>
    <mergeCell ref="E4:F4"/>
    <mergeCell ref="L15:M15"/>
    <mergeCell ref="A29:C29"/>
    <mergeCell ref="H29:I29"/>
    <mergeCell ref="J29:K29"/>
    <mergeCell ref="L29:M29"/>
    <mergeCell ref="E15:G15"/>
    <mergeCell ref="E16:G16"/>
    <mergeCell ref="H16:I16"/>
    <mergeCell ref="J16:K16"/>
    <mergeCell ref="L16:M16"/>
    <mergeCell ref="A16:B16"/>
    <mergeCell ref="E29:G29"/>
    <mergeCell ref="A17:D17"/>
    <mergeCell ref="A45:M45"/>
    <mergeCell ref="A1:M1"/>
    <mergeCell ref="A2:M2"/>
    <mergeCell ref="A3:M3"/>
    <mergeCell ref="E5:G5"/>
    <mergeCell ref="H5:I5"/>
    <mergeCell ref="J5:K5"/>
    <mergeCell ref="L5:M5"/>
    <mergeCell ref="C5:C6"/>
    <mergeCell ref="B5:B6"/>
    <mergeCell ref="A5:A6"/>
    <mergeCell ref="H42:I42"/>
    <mergeCell ref="J42:K42"/>
    <mergeCell ref="A15:C15"/>
    <mergeCell ref="H15:I15"/>
    <mergeCell ref="J15:K15"/>
    <mergeCell ref="C44:H44"/>
    <mergeCell ref="A44:B44"/>
    <mergeCell ref="I44:M44"/>
    <mergeCell ref="A42:F42"/>
    <mergeCell ref="H39:I39"/>
    <mergeCell ref="J39:K39"/>
    <mergeCell ref="L39:M39"/>
    <mergeCell ref="A43:F43"/>
    <mergeCell ref="H43:I43"/>
    <mergeCell ref="J43:K43"/>
    <mergeCell ref="A40:B40"/>
    <mergeCell ref="E40:G40"/>
    <mergeCell ref="L40:M40"/>
    <mergeCell ref="L43:M43"/>
    <mergeCell ref="L42:M42"/>
    <mergeCell ref="A41:D41"/>
  </mergeCells>
  <phoneticPr fontId="11" type="noConversion"/>
  <dataValidations count="3">
    <dataValidation type="decimal" allowBlank="1" showInputMessage="1" showErrorMessage="1" error="مقدار وارد شده معتبر نیست" sqref="D16">
      <formula1>0</formula1>
      <formula2>0.5</formula2>
    </dataValidation>
    <dataValidation type="decimal" allowBlank="1" showInputMessage="1" showErrorMessage="1" error="مقدار وارده معتبر نیست_x000a__x000a_" sqref="D30">
      <formula1>0</formula1>
      <formula2>0.5</formula2>
    </dataValidation>
    <dataValidation type="decimal" allowBlank="1" showInputMessage="1" showErrorMessage="1" error="مقدار وارده معتبر نیست" sqref="D40">
      <formula1>0</formula1>
      <formula2>0.5</formula2>
    </dataValidation>
  </dataValidations>
  <printOptions horizontalCentered="1"/>
  <pageMargins left="0.19685039370078741" right="0.19685039370078741" top="0.39370078740157483" bottom="0.39370078740157483" header="0.31496062992125984" footer="0.31496062992125984"/>
  <pageSetup paperSize="9" scale="48" orientation="landscape" r:id="rId1"/>
  <ignoredErrors>
    <ignoredError sqref="G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فصل اول</vt:lpstr>
      <vt:lpstr>فصل دوم</vt:lpstr>
      <vt:lpstr>فصل سوم</vt:lpstr>
      <vt:lpstr>فصل چهارم</vt:lpstr>
      <vt:lpstr>فصل ششم</vt:lpstr>
      <vt:lpstr>گزارش پیشرفت مالی </vt:lpstr>
      <vt:lpstr>'گزارش پیشرفت مالی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NPOI</dc:creator>
  <cp:lastModifiedBy>10066</cp:lastModifiedBy>
  <cp:lastPrinted>2022-03-08T05:22:08Z</cp:lastPrinted>
  <dcterms:created xsi:type="dcterms:W3CDTF">2020-05-20T11:02:38Z</dcterms:created>
  <dcterms:modified xsi:type="dcterms:W3CDTF">2022-05-17T08:58:19Z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2.3.0</vt:lpwstr>
  </property>
</Properties>
</file>